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charts/chart4.xml" ContentType="application/vnd.openxmlformats-officedocument.drawingml.chart+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docProps/core.xml" ContentType="application/vnd.openxmlformats-package.core-properties+xml"/>
  <Override PartName="/docProps/app.xml" ContentType="application/vnd.openxmlformats-officedocument.extended-properties+xml"/>
  <Override PartName="/xl/ctrlProps/ctrlProp10.xml" ContentType="application/vnd.ms-excel.controlproperties+xml"/>
  <Override PartName="/xl/ctrlProps/ctrlProp9.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1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updateLinks="never" codeName="ThisWorkbook" defaultThemeVersion="124226"/>
  <mc:AlternateContent xmlns:mc="http://schemas.openxmlformats.org/markup-compatibility/2006">
    <mc:Choice Requires="x15">
      <x15ac:absPath xmlns:x15ac="http://schemas.microsoft.com/office/spreadsheetml/2010/11/ac" url="\\isdsf00d03\CancerGroup1\Topics\CancerWaitingTimes\Publications\CWT-Quarterly\2025-06-24\Final_files\Data_files\"/>
    </mc:Choice>
  </mc:AlternateContent>
  <xr:revisionPtr revIDLastSave="0" documentId="13_ncr:1_{BE65B042-6785-4460-913E-19E0F8147DBC}" xr6:coauthVersionLast="47" xr6:coauthVersionMax="47" xr10:uidLastSave="{00000000-0000-0000-0000-000000000000}"/>
  <bookViews>
    <workbookView xWindow="-120" yWindow="-120" windowWidth="29040" windowHeight="15840" tabRatio="804" xr2:uid="{00000000-000D-0000-FFFF-FFFF00000000}"/>
  </bookViews>
  <sheets>
    <sheet name="Contents &amp; notes" sheetId="5" r:id="rId1"/>
    <sheet name="Table 3a -Exclusion &amp; WTA by HB" sheetId="9" r:id="rId2"/>
    <sheet name="Chart 3a(i) - Exclusions by HB" sheetId="10" r:id="rId3"/>
    <sheet name="Chart 3a(ii) - WTAs by HB" sheetId="8" r:id="rId4"/>
    <sheet name="Table 3b -Exclusion &amp; WTA by CT" sheetId="12" r:id="rId5"/>
    <sheet name="Chart 3b(i) - Exclusions by CT" sheetId="13" r:id="rId6"/>
    <sheet name="Chart 3b(ii) - WTAs by CT" sheetId="14" r:id="rId7"/>
    <sheet name="Data" sheetId="1" state="hidden" r:id="rId8"/>
    <sheet name="Lookups" sheetId="4" state="hidden" r:id="rId9"/>
  </sheets>
  <definedNames>
    <definedName name="_xlnm._FilterDatabase" localSheetId="7" hidden="1">Data!$A$1:$O$3600</definedName>
    <definedName name="_xlnm._FilterDatabase" localSheetId="1" hidden="1">'Table 3a -Exclusion &amp; WTA by HB'!$B$7:$M$29</definedName>
    <definedName name="_xlnm._FilterDatabase" localSheetId="4" hidden="1">'Table 3b -Exclusion &amp; WTA by CT'!$B$7:$M$33</definedName>
    <definedName name="_xlnm.Print_Area" localSheetId="2">'Chart 3a(i) - Exclusions by HB'!$A$1:$K$45</definedName>
    <definedName name="_xlnm.Print_Area" localSheetId="3">'Chart 3a(ii) - WTAs by HB'!$A$1:$J$43</definedName>
    <definedName name="_xlnm.Print_Area" localSheetId="5">'Chart 3b(i) - Exclusions by CT'!$A$1:$K$49</definedName>
    <definedName name="_xlnm.Print_Area" localSheetId="6">'Chart 3b(ii) - WTAs by CT'!$A$1:$J$48</definedName>
    <definedName name="_xlnm.Print_Area" localSheetId="1">'Table 3a -Exclusion &amp; WTA by HB'!$A$1:$M$52</definedName>
    <definedName name="_xlnm.Print_Area" localSheetId="4">'Table 3b -Exclusion &amp; WTA by CT'!$A$1:$M$56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936" i="1" l="1"/>
  <c r="A3937" i="1"/>
  <c r="A3938" i="1"/>
  <c r="A3939" i="1"/>
  <c r="A3940" i="1"/>
  <c r="A3941" i="1"/>
  <c r="A3942" i="1"/>
  <c r="A3943" i="1"/>
  <c r="A3944" i="1"/>
  <c r="A3945" i="1"/>
  <c r="A3946" i="1"/>
  <c r="A3947" i="1"/>
  <c r="A3948" i="1"/>
  <c r="A3949" i="1"/>
  <c r="A3950" i="1"/>
  <c r="A3951" i="1"/>
  <c r="A3952" i="1"/>
  <c r="A3953" i="1"/>
  <c r="A3954" i="1"/>
  <c r="A3955" i="1"/>
  <c r="A3956" i="1"/>
  <c r="A3957" i="1"/>
  <c r="A3958" i="1"/>
  <c r="A3959" i="1"/>
  <c r="A3960" i="1"/>
  <c r="A3961" i="1"/>
  <c r="A3962" i="1"/>
  <c r="A3963" i="1"/>
  <c r="A3964" i="1"/>
  <c r="A3965" i="1"/>
  <c r="A3966" i="1"/>
  <c r="A3967" i="1"/>
  <c r="A3968" i="1"/>
  <c r="A3969" i="1"/>
  <c r="A3970" i="1"/>
  <c r="A3971" i="1"/>
  <c r="A3972" i="1"/>
  <c r="A3973" i="1"/>
  <c r="A3974" i="1"/>
  <c r="A3975" i="1"/>
  <c r="A3976" i="1"/>
  <c r="A3977" i="1"/>
  <c r="A3978" i="1"/>
  <c r="A3979" i="1"/>
  <c r="A3980" i="1"/>
  <c r="A3981" i="1"/>
  <c r="A3982" i="1"/>
  <c r="A3983" i="1"/>
  <c r="A3984" i="1"/>
  <c r="A3985" i="1"/>
  <c r="A3986" i="1"/>
  <c r="A3987" i="1"/>
  <c r="A3988" i="1"/>
  <c r="A3989" i="1"/>
  <c r="A3990" i="1"/>
  <c r="A3991" i="1"/>
  <c r="A3992" i="1"/>
  <c r="A3993" i="1"/>
  <c r="A3994" i="1"/>
  <c r="A3995" i="1"/>
  <c r="A3996" i="1"/>
  <c r="A3997" i="1"/>
  <c r="A3998" i="1"/>
  <c r="A3999" i="1"/>
  <c r="A4000" i="1"/>
  <c r="A4001" i="1"/>
  <c r="A4002" i="1"/>
  <c r="A4003" i="1"/>
  <c r="A4004" i="1"/>
  <c r="A4005" i="1"/>
  <c r="A4006" i="1"/>
  <c r="A4007" i="1"/>
  <c r="A4008" i="1"/>
  <c r="A4009" i="1"/>
  <c r="A4010" i="1"/>
  <c r="A4011" i="1"/>
  <c r="A4012" i="1"/>
  <c r="A4013" i="1"/>
  <c r="A4014" i="1"/>
  <c r="A4015" i="1"/>
  <c r="A4016" i="1"/>
  <c r="A4017" i="1"/>
  <c r="A4018" i="1"/>
  <c r="A4019" i="1"/>
  <c r="A4020" i="1"/>
  <c r="A4021" i="1"/>
  <c r="A4022" i="1"/>
  <c r="A4023" i="1"/>
  <c r="A4024" i="1"/>
  <c r="A4025" i="1"/>
  <c r="A4026" i="1"/>
  <c r="A4027" i="1"/>
  <c r="A4028" i="1"/>
  <c r="A4029" i="1"/>
  <c r="A4030" i="1"/>
  <c r="A4031" i="1"/>
  <c r="A4032" i="1"/>
  <c r="A4033" i="1"/>
  <c r="A4034" i="1"/>
  <c r="A4035" i="1"/>
  <c r="A4036" i="1"/>
  <c r="A4037" i="1"/>
  <c r="A4038" i="1"/>
  <c r="A4039" i="1"/>
  <c r="A4040" i="1"/>
  <c r="A4041" i="1"/>
  <c r="A4042" i="1"/>
  <c r="A4043" i="1"/>
  <c r="A4044" i="1"/>
  <c r="A4045" i="1"/>
  <c r="A4046" i="1"/>
  <c r="A4047" i="1"/>
  <c r="A4048" i="1"/>
  <c r="A4049" i="1"/>
  <c r="A4050" i="1"/>
  <c r="A4051" i="1"/>
  <c r="A4052" i="1"/>
  <c r="A4053" i="1"/>
  <c r="A4054" i="1"/>
  <c r="A4055" i="1"/>
  <c r="A4056" i="1"/>
  <c r="A4057" i="1"/>
  <c r="A4058" i="1"/>
  <c r="A4059" i="1"/>
  <c r="A4060" i="1"/>
  <c r="A4061" i="1"/>
  <c r="A4062" i="1"/>
  <c r="A4063" i="1"/>
  <c r="A4064" i="1"/>
  <c r="A4065" i="1"/>
  <c r="A4066" i="1"/>
  <c r="A4067" i="1"/>
  <c r="A4068" i="1"/>
  <c r="A4069" i="1"/>
  <c r="A4070" i="1"/>
  <c r="A4071" i="1"/>
  <c r="A4072" i="1"/>
  <c r="A4073" i="1"/>
  <c r="A4074" i="1"/>
  <c r="A4075" i="1"/>
  <c r="A4076" i="1"/>
  <c r="A4077" i="1"/>
  <c r="A4078" i="1"/>
  <c r="A4079" i="1"/>
  <c r="A4080" i="1"/>
  <c r="A4081" i="1"/>
  <c r="A4082" i="1"/>
  <c r="A4083" i="1"/>
  <c r="A4084" i="1"/>
  <c r="A4085" i="1"/>
  <c r="A4086" i="1"/>
  <c r="A4087" i="1"/>
  <c r="A4088" i="1"/>
  <c r="A4089" i="1"/>
  <c r="A4090" i="1"/>
  <c r="A4091" i="1"/>
  <c r="A4092" i="1"/>
  <c r="A4093" i="1"/>
  <c r="A4094" i="1"/>
  <c r="A4095" i="1"/>
  <c r="A4096" i="1"/>
  <c r="A4097" i="1"/>
  <c r="A4098" i="1"/>
  <c r="A4099" i="1"/>
  <c r="A4100" i="1"/>
  <c r="A4101" i="1"/>
  <c r="A4102" i="1"/>
  <c r="A4103" i="1"/>
  <c r="A4104" i="1"/>
  <c r="A4105" i="1"/>
  <c r="A4106" i="1"/>
  <c r="A4107" i="1"/>
  <c r="A4108" i="1"/>
  <c r="A4109" i="1"/>
  <c r="A4110" i="1"/>
  <c r="A4111" i="1"/>
  <c r="A4112" i="1"/>
  <c r="A4113" i="1"/>
  <c r="A4114" i="1"/>
  <c r="A4115" i="1"/>
  <c r="A4116" i="1"/>
  <c r="A4117" i="1"/>
  <c r="A4118" i="1"/>
  <c r="A4119" i="1"/>
  <c r="A4120" i="1"/>
  <c r="A4121" i="1"/>
  <c r="A4122" i="1"/>
  <c r="A4123" i="1"/>
  <c r="A4124" i="1"/>
  <c r="A4125" i="1"/>
  <c r="A4126" i="1"/>
  <c r="A4127" i="1"/>
  <c r="A4128" i="1"/>
  <c r="A4129" i="1"/>
  <c r="A4130" i="1"/>
  <c r="A4131" i="1"/>
  <c r="A4132" i="1"/>
  <c r="A4133" i="1"/>
  <c r="A4134" i="1"/>
  <c r="A4135" i="1"/>
  <c r="A4136" i="1"/>
  <c r="A4137" i="1"/>
  <c r="A4138" i="1"/>
  <c r="A4139" i="1"/>
  <c r="A4140" i="1"/>
  <c r="A4141" i="1"/>
  <c r="A4142" i="1"/>
  <c r="A4143" i="1"/>
  <c r="A4144" i="1"/>
  <c r="A4145" i="1"/>
  <c r="A4146" i="1"/>
  <c r="A4147" i="1"/>
  <c r="A4148" i="1"/>
  <c r="A4149" i="1"/>
  <c r="A4150" i="1"/>
  <c r="A4151" i="1"/>
  <c r="A4152" i="1"/>
  <c r="A4153" i="1"/>
  <c r="A4154" i="1"/>
  <c r="A4155" i="1"/>
  <c r="A4156" i="1"/>
  <c r="A4157" i="1"/>
  <c r="A4158" i="1"/>
  <c r="A4159" i="1"/>
  <c r="A4160" i="1"/>
  <c r="A4161" i="1"/>
  <c r="A4162" i="1"/>
  <c r="A4163" i="1"/>
  <c r="A4164" i="1"/>
  <c r="A4165" i="1"/>
  <c r="A4166" i="1"/>
  <c r="A4167" i="1"/>
  <c r="A4168" i="1"/>
  <c r="A4169" i="1"/>
  <c r="A4170" i="1"/>
  <c r="A4171" i="1"/>
  <c r="A4172" i="1"/>
  <c r="A4173" i="1"/>
  <c r="A4174" i="1"/>
  <c r="A4175" i="1"/>
  <c r="A4176" i="1"/>
  <c r="A4177" i="1"/>
  <c r="A4178" i="1"/>
  <c r="A4179" i="1"/>
  <c r="A4180" i="1"/>
  <c r="A4181" i="1"/>
  <c r="A4182" i="1"/>
  <c r="A4183" i="1"/>
  <c r="A4184" i="1"/>
  <c r="A4185" i="1"/>
  <c r="A4186" i="1"/>
  <c r="A4187" i="1"/>
  <c r="A4188" i="1"/>
  <c r="A4189" i="1"/>
  <c r="A4190" i="1"/>
  <c r="A4191" i="1"/>
  <c r="A4192" i="1"/>
  <c r="A4193" i="1"/>
  <c r="A4194" i="1"/>
  <c r="A4195" i="1"/>
  <c r="A4196" i="1"/>
  <c r="A4197" i="1"/>
  <c r="A4198" i="1"/>
  <c r="A4199" i="1"/>
  <c r="A4200" i="1"/>
  <c r="A4201" i="1"/>
  <c r="A4202" i="1"/>
  <c r="A4203" i="1"/>
  <c r="A4204" i="1"/>
  <c r="A4205" i="1"/>
  <c r="A4206" i="1"/>
  <c r="A4207" i="1"/>
  <c r="A4208" i="1"/>
  <c r="A4209" i="1"/>
  <c r="A4210" i="1"/>
  <c r="A4211" i="1"/>
  <c r="A4212" i="1"/>
  <c r="A4213" i="1"/>
  <c r="A4214" i="1"/>
  <c r="A4215" i="1"/>
  <c r="A4216" i="1"/>
  <c r="A4217" i="1"/>
  <c r="A4218" i="1"/>
  <c r="A4219" i="1"/>
  <c r="A4220" i="1"/>
  <c r="A4221" i="1"/>
  <c r="A4222" i="1"/>
  <c r="A4223" i="1"/>
  <c r="A4224" i="1"/>
  <c r="A4225" i="1"/>
  <c r="A4226" i="1"/>
  <c r="A4227" i="1"/>
  <c r="A4228" i="1"/>
  <c r="A4229" i="1"/>
  <c r="A4230" i="1"/>
  <c r="A4231" i="1"/>
  <c r="A4232" i="1"/>
  <c r="A4233" i="1"/>
  <c r="A4234" i="1"/>
  <c r="A4235" i="1"/>
  <c r="A4236" i="1"/>
  <c r="A4237" i="1"/>
  <c r="A4238" i="1"/>
  <c r="A4239" i="1"/>
  <c r="A4240" i="1"/>
  <c r="A4241" i="1"/>
  <c r="A4242" i="1"/>
  <c r="A4243" i="1"/>
  <c r="A4244" i="1"/>
  <c r="A4245" i="1"/>
  <c r="A4246" i="1"/>
  <c r="A4247" i="1"/>
  <c r="A4248" i="1"/>
  <c r="A4249" i="1"/>
  <c r="A4250" i="1"/>
  <c r="A4251" i="1"/>
  <c r="A4252" i="1"/>
  <c r="A4253" i="1"/>
  <c r="A4254" i="1"/>
  <c r="A4255" i="1"/>
  <c r="A4256" i="1"/>
  <c r="A4257" i="1"/>
  <c r="A4258" i="1"/>
  <c r="A4259" i="1"/>
  <c r="A4260" i="1"/>
  <c r="A4261" i="1"/>
  <c r="A4262" i="1"/>
  <c r="A4263" i="1"/>
  <c r="A4264" i="1"/>
  <c r="A4265" i="1"/>
  <c r="A4266" i="1"/>
  <c r="A4267" i="1"/>
  <c r="A4268" i="1"/>
  <c r="A4269" i="1"/>
  <c r="A4270" i="1"/>
  <c r="A4271" i="1"/>
  <c r="A4272" i="1"/>
  <c r="A4273" i="1"/>
  <c r="A4274" i="1"/>
  <c r="A4275" i="1"/>
  <c r="A4276" i="1"/>
  <c r="A4277" i="1"/>
  <c r="A4278" i="1"/>
  <c r="A4279" i="1"/>
  <c r="A4280" i="1"/>
  <c r="A4281" i="1"/>
  <c r="A4282" i="1"/>
  <c r="A4283" i="1"/>
  <c r="A4284" i="1"/>
  <c r="A4285" i="1"/>
  <c r="A4286" i="1"/>
  <c r="A4287" i="1"/>
  <c r="A4288" i="1"/>
  <c r="A4289" i="1"/>
  <c r="A4290" i="1"/>
  <c r="A4291" i="1"/>
  <c r="A4292" i="1"/>
  <c r="A4293" i="1"/>
  <c r="A4294" i="1"/>
  <c r="A4295" i="1"/>
  <c r="A4296" i="1"/>
  <c r="A4297" i="1"/>
  <c r="A4298" i="1"/>
  <c r="A4299" i="1"/>
  <c r="A4300" i="1"/>
  <c r="A4301" i="1"/>
  <c r="A4302" i="1"/>
  <c r="A4303" i="1"/>
  <c r="A4304" i="1"/>
  <c r="A4305" i="1"/>
  <c r="A4306" i="1"/>
  <c r="A4307" i="1"/>
  <c r="A4308" i="1"/>
  <c r="A4309" i="1"/>
  <c r="A4310" i="1"/>
  <c r="A4311" i="1"/>
  <c r="A4312" i="1"/>
  <c r="A4313" i="1"/>
  <c r="A4314" i="1"/>
  <c r="A4315" i="1"/>
  <c r="A4316" i="1"/>
  <c r="A4317" i="1"/>
  <c r="A4318" i="1"/>
  <c r="A4319" i="1"/>
  <c r="A4320" i="1"/>
  <c r="A4321" i="1"/>
  <c r="A4322" i="1"/>
  <c r="A4323" i="1"/>
  <c r="A4324" i="1"/>
  <c r="A4325" i="1"/>
  <c r="A4326" i="1"/>
  <c r="A4327" i="1"/>
  <c r="A4328" i="1"/>
  <c r="A4329" i="1"/>
  <c r="A4330" i="1"/>
  <c r="A4331" i="1"/>
  <c r="A4332" i="1"/>
  <c r="A4333" i="1"/>
  <c r="A4334" i="1"/>
  <c r="A4335" i="1"/>
  <c r="A4336" i="1"/>
  <c r="A4337" i="1"/>
  <c r="A4338" i="1"/>
  <c r="A4339" i="1"/>
  <c r="A4340" i="1"/>
  <c r="A4341" i="1"/>
  <c r="A4342" i="1"/>
  <c r="A4343" i="1"/>
  <c r="A4344" i="1"/>
  <c r="A4345" i="1"/>
  <c r="A4346" i="1"/>
  <c r="A4347" i="1"/>
  <c r="A4348" i="1"/>
  <c r="A4349" i="1"/>
  <c r="A4350" i="1"/>
  <c r="A4351" i="1"/>
  <c r="A4352" i="1"/>
  <c r="A4353" i="1"/>
  <c r="A4354" i="1"/>
  <c r="A4355" i="1"/>
  <c r="A4356" i="1"/>
  <c r="A4357" i="1"/>
  <c r="A4358" i="1"/>
  <c r="A4359" i="1"/>
  <c r="A4360" i="1"/>
  <c r="A4361" i="1"/>
  <c r="A4362" i="1"/>
  <c r="A4363" i="1"/>
  <c r="A4364" i="1"/>
  <c r="A4365" i="1"/>
  <c r="A4366" i="1"/>
  <c r="A4367" i="1"/>
  <c r="A4368" i="1"/>
  <c r="A4369" i="1"/>
  <c r="A4370" i="1"/>
  <c r="A4371" i="1"/>
  <c r="A4372" i="1"/>
  <c r="A4373" i="1"/>
  <c r="A4374" i="1"/>
  <c r="A4375" i="1"/>
  <c r="A4376" i="1"/>
  <c r="A4377" i="1"/>
  <c r="A4378" i="1"/>
  <c r="A4379" i="1"/>
  <c r="A4380" i="1"/>
  <c r="A4381" i="1"/>
  <c r="A4382" i="1"/>
  <c r="A4383" i="1"/>
  <c r="A4384" i="1"/>
  <c r="A4385" i="1"/>
  <c r="A4386" i="1"/>
  <c r="A4387" i="1"/>
  <c r="A4388" i="1"/>
  <c r="A4389" i="1"/>
  <c r="A4390" i="1"/>
  <c r="A4391" i="1"/>
  <c r="A4392" i="1"/>
  <c r="A4393" i="1"/>
  <c r="A4394" i="1"/>
  <c r="A4395" i="1"/>
  <c r="A4396" i="1"/>
  <c r="A4397" i="1"/>
  <c r="A4398" i="1"/>
  <c r="A4399" i="1"/>
  <c r="A4400" i="1"/>
  <c r="A4401" i="1"/>
  <c r="A4402" i="1"/>
  <c r="A4403" i="1"/>
  <c r="A4404" i="1"/>
  <c r="A4405" i="1"/>
  <c r="A4406" i="1"/>
  <c r="A4407" i="1"/>
  <c r="A4408" i="1"/>
  <c r="A4409" i="1"/>
  <c r="A4410" i="1"/>
  <c r="A4411" i="1"/>
  <c r="A4412" i="1"/>
  <c r="A4413" i="1"/>
  <c r="A4414" i="1"/>
  <c r="A4415" i="1"/>
  <c r="A4416" i="1"/>
  <c r="A4417" i="1"/>
  <c r="A4418" i="1"/>
  <c r="A4419" i="1"/>
  <c r="A4420" i="1"/>
  <c r="A4421" i="1"/>
  <c r="A4422" i="1"/>
  <c r="A4423" i="1"/>
  <c r="A4424" i="1"/>
  <c r="A4425" i="1"/>
  <c r="A4426" i="1"/>
  <c r="A4427" i="1"/>
  <c r="A4428" i="1"/>
  <c r="A4429" i="1"/>
  <c r="A4430" i="1"/>
  <c r="A4431" i="1"/>
  <c r="A4432" i="1"/>
  <c r="A4433" i="1"/>
  <c r="A4434" i="1"/>
  <c r="A4435" i="1"/>
  <c r="A4436" i="1"/>
  <c r="A4437" i="1"/>
  <c r="A4438" i="1"/>
  <c r="A4439" i="1"/>
  <c r="A4440" i="1"/>
  <c r="A4441" i="1"/>
  <c r="A4442" i="1"/>
  <c r="A4443" i="1"/>
  <c r="A4444" i="1"/>
  <c r="A4445" i="1"/>
  <c r="A4446" i="1"/>
  <c r="A4447" i="1"/>
  <c r="A4448" i="1"/>
  <c r="A4449" i="1"/>
  <c r="A4450" i="1"/>
  <c r="A4451" i="1"/>
  <c r="A4452" i="1"/>
  <c r="A4453" i="1"/>
  <c r="A4454" i="1"/>
  <c r="A4455" i="1"/>
  <c r="A4456" i="1"/>
  <c r="A4457" i="1"/>
  <c r="A4458" i="1"/>
  <c r="A4459" i="1"/>
  <c r="A4460" i="1"/>
  <c r="A4461" i="1"/>
  <c r="A4462" i="1"/>
  <c r="A4463" i="1"/>
  <c r="A4464" i="1"/>
  <c r="A4465" i="1"/>
  <c r="A4466" i="1"/>
  <c r="A4467" i="1"/>
  <c r="A4468" i="1"/>
  <c r="A4469" i="1"/>
  <c r="A4470" i="1"/>
  <c r="A4471" i="1"/>
  <c r="A4472" i="1"/>
  <c r="A4473" i="1"/>
  <c r="A4474" i="1"/>
  <c r="A4475" i="1"/>
  <c r="A4476" i="1"/>
  <c r="A4477" i="1"/>
  <c r="A4478" i="1"/>
  <c r="A4479" i="1"/>
  <c r="A4480" i="1"/>
  <c r="A4481" i="1"/>
  <c r="A4482" i="1"/>
  <c r="A4483" i="1"/>
  <c r="A4484" i="1"/>
  <c r="A4485" i="1"/>
  <c r="A4486" i="1"/>
  <c r="A4487" i="1"/>
  <c r="A4488" i="1"/>
  <c r="A4489" i="1"/>
  <c r="A4490" i="1"/>
  <c r="A4491" i="1"/>
  <c r="A4492" i="1"/>
  <c r="A4493" i="1"/>
  <c r="A4494" i="1"/>
  <c r="A4495" i="1"/>
  <c r="A4496" i="1"/>
  <c r="A4497" i="1"/>
  <c r="A4498" i="1"/>
  <c r="A4499" i="1"/>
  <c r="A4500" i="1"/>
  <c r="A4501" i="1"/>
  <c r="A4502" i="1"/>
  <c r="A4503" i="1"/>
  <c r="A4504" i="1"/>
  <c r="A4505" i="1"/>
  <c r="A4506" i="1"/>
  <c r="A4507" i="1"/>
  <c r="A4508" i="1"/>
  <c r="A4509" i="1"/>
  <c r="A4510" i="1"/>
  <c r="A4511" i="1"/>
  <c r="A4512" i="1"/>
  <c r="A4513" i="1"/>
  <c r="A4514" i="1"/>
  <c r="A4515" i="1"/>
  <c r="A4516" i="1"/>
  <c r="A4517" i="1"/>
  <c r="A4518" i="1"/>
  <c r="A4519" i="1"/>
  <c r="A4520" i="1"/>
  <c r="A4521" i="1"/>
  <c r="A4522" i="1"/>
  <c r="A4523" i="1"/>
  <c r="A4524" i="1"/>
  <c r="A4525" i="1"/>
  <c r="A4526" i="1"/>
  <c r="A4527" i="1"/>
  <c r="A4528" i="1"/>
  <c r="A4529" i="1"/>
  <c r="A4530" i="1"/>
  <c r="A4531" i="1"/>
  <c r="A4532" i="1"/>
  <c r="A4533" i="1"/>
  <c r="A4534" i="1"/>
  <c r="A4535" i="1"/>
  <c r="A4536" i="1"/>
  <c r="A4537" i="1"/>
  <c r="A4538" i="1"/>
  <c r="A4539" i="1"/>
  <c r="A4540" i="1"/>
  <c r="A4541" i="1"/>
  <c r="A4542" i="1"/>
  <c r="A4543" i="1"/>
  <c r="A4544" i="1"/>
  <c r="A4545" i="1"/>
  <c r="A4546" i="1"/>
  <c r="A4547" i="1"/>
  <c r="A4548" i="1"/>
  <c r="A4549" i="1"/>
  <c r="A4550" i="1"/>
  <c r="A4551" i="1"/>
  <c r="A4552" i="1"/>
  <c r="A4553" i="1"/>
  <c r="A4554" i="1"/>
  <c r="A4555" i="1"/>
  <c r="A4556" i="1"/>
  <c r="A4557" i="1"/>
  <c r="A4558" i="1"/>
  <c r="A4559" i="1"/>
  <c r="A4560" i="1"/>
  <c r="A4561" i="1"/>
  <c r="A4562" i="1"/>
  <c r="A4563" i="1"/>
  <c r="A4564" i="1"/>
  <c r="A4565" i="1"/>
  <c r="A4566" i="1"/>
  <c r="A4567" i="1"/>
  <c r="A4568" i="1"/>
  <c r="A4569" i="1"/>
  <c r="A4570" i="1"/>
  <c r="A4571" i="1"/>
  <c r="A4572" i="1"/>
  <c r="A4573" i="1"/>
  <c r="A4574" i="1"/>
  <c r="A4575" i="1"/>
  <c r="A4576" i="1"/>
  <c r="A4577" i="1"/>
  <c r="A4578" i="1"/>
  <c r="A4579" i="1"/>
  <c r="A4580" i="1"/>
  <c r="A4581" i="1"/>
  <c r="A4582" i="1"/>
  <c r="A4583" i="1"/>
  <c r="A4584" i="1"/>
  <c r="A4585" i="1"/>
  <c r="A4586" i="1"/>
  <c r="A4587" i="1"/>
  <c r="A4588" i="1"/>
  <c r="A4589" i="1"/>
  <c r="A4590" i="1"/>
  <c r="A4591" i="1"/>
  <c r="A4592" i="1"/>
  <c r="A4593" i="1"/>
  <c r="A4594" i="1"/>
  <c r="A4595" i="1"/>
  <c r="A4596" i="1"/>
  <c r="A4597" i="1"/>
  <c r="A4598" i="1"/>
  <c r="A4599" i="1"/>
  <c r="A4600" i="1"/>
  <c r="A4601" i="1"/>
  <c r="A4602" i="1"/>
  <c r="A4603" i="1"/>
  <c r="A4604" i="1"/>
  <c r="A4605" i="1"/>
  <c r="A4606" i="1"/>
  <c r="A4607" i="1"/>
  <c r="A4608" i="1"/>
  <c r="A4609" i="1"/>
  <c r="A4610" i="1"/>
  <c r="A4611" i="1"/>
  <c r="A4612" i="1"/>
  <c r="A4613" i="1"/>
  <c r="A4614" i="1"/>
  <c r="A4615" i="1"/>
  <c r="A4616" i="1"/>
  <c r="A4617" i="1"/>
  <c r="A4618" i="1"/>
  <c r="A4619" i="1"/>
  <c r="A4620" i="1"/>
  <c r="A4621" i="1"/>
  <c r="A4622" i="1"/>
  <c r="A4623" i="1"/>
  <c r="A4624" i="1"/>
  <c r="A4625" i="1"/>
  <c r="A4626" i="1"/>
  <c r="A4627" i="1"/>
  <c r="A4628" i="1"/>
  <c r="A4629" i="1"/>
  <c r="A4630" i="1"/>
  <c r="A4631" i="1"/>
  <c r="A4632" i="1"/>
  <c r="A4633" i="1"/>
  <c r="A4634" i="1"/>
  <c r="A4635" i="1"/>
  <c r="A4636" i="1"/>
  <c r="A4637" i="1"/>
  <c r="A4638" i="1"/>
  <c r="A4639" i="1"/>
  <c r="A4640" i="1"/>
  <c r="A4641" i="1"/>
  <c r="A4642" i="1"/>
  <c r="A4643" i="1"/>
  <c r="A4644" i="1"/>
  <c r="A4645" i="1"/>
  <c r="A4646" i="1"/>
  <c r="A4647" i="1"/>
  <c r="A4648" i="1"/>
  <c r="A4649" i="1"/>
  <c r="A4650" i="1"/>
  <c r="A4651" i="1"/>
  <c r="A4652" i="1"/>
  <c r="A4653" i="1"/>
  <c r="A4654" i="1"/>
  <c r="A4655" i="1"/>
  <c r="A4656" i="1"/>
  <c r="A4657" i="1"/>
  <c r="A4658" i="1"/>
  <c r="A4659" i="1"/>
  <c r="A4660" i="1"/>
  <c r="A4661" i="1"/>
  <c r="A4662" i="1"/>
  <c r="A4663" i="1"/>
  <c r="A4664" i="1"/>
  <c r="A4665" i="1"/>
  <c r="A4666" i="1"/>
  <c r="A4667" i="1"/>
  <c r="A4668" i="1"/>
  <c r="A4669" i="1"/>
  <c r="A4670" i="1"/>
  <c r="A4671" i="1"/>
  <c r="A4672" i="1"/>
  <c r="A4673" i="1"/>
  <c r="A4674" i="1"/>
  <c r="A4675" i="1"/>
  <c r="A4676" i="1"/>
  <c r="A4677" i="1"/>
  <c r="A4678" i="1"/>
  <c r="A4679" i="1"/>
  <c r="A4680" i="1"/>
  <c r="A4681" i="1"/>
  <c r="A4682" i="1"/>
  <c r="A4683" i="1"/>
  <c r="A4684" i="1"/>
  <c r="A4685" i="1"/>
  <c r="A4686" i="1"/>
  <c r="A4687" i="1"/>
  <c r="A4688" i="1"/>
  <c r="A4689" i="1"/>
  <c r="A4690" i="1"/>
  <c r="A4691" i="1"/>
  <c r="A4692" i="1"/>
  <c r="A4693" i="1"/>
  <c r="A4694" i="1"/>
  <c r="A4695" i="1"/>
  <c r="A4696" i="1"/>
  <c r="A4697" i="1"/>
  <c r="A4698" i="1"/>
  <c r="A4699" i="1"/>
  <c r="A4700" i="1"/>
  <c r="A4701" i="1"/>
  <c r="A4702" i="1"/>
  <c r="A4703" i="1"/>
  <c r="A4704" i="1"/>
  <c r="A4705" i="1"/>
  <c r="A4706" i="1"/>
  <c r="A4707" i="1"/>
  <c r="A4708" i="1"/>
  <c r="A4709" i="1"/>
  <c r="A4710" i="1"/>
  <c r="A4711" i="1"/>
  <c r="A4712" i="1"/>
  <c r="A4713" i="1"/>
  <c r="A4714" i="1"/>
  <c r="A4715" i="1"/>
  <c r="A4716" i="1"/>
  <c r="A4717" i="1"/>
  <c r="A4718" i="1"/>
  <c r="A4719" i="1"/>
  <c r="A4720" i="1"/>
  <c r="A4721" i="1"/>
  <c r="A4722" i="1"/>
  <c r="A4723" i="1"/>
  <c r="A4724" i="1"/>
  <c r="A4725" i="1"/>
  <c r="A4726" i="1"/>
  <c r="A4727" i="1"/>
  <c r="A4728" i="1"/>
  <c r="A4729" i="1"/>
  <c r="A4730" i="1"/>
  <c r="A4731" i="1"/>
  <c r="A4732" i="1"/>
  <c r="A4733" i="1"/>
  <c r="A4734" i="1"/>
  <c r="A4735" i="1"/>
  <c r="A4736" i="1"/>
  <c r="A4737" i="1"/>
  <c r="A4738" i="1"/>
  <c r="A4739" i="1"/>
  <c r="A4740" i="1"/>
  <c r="A4741" i="1"/>
  <c r="A4742" i="1"/>
  <c r="A4743" i="1"/>
  <c r="A4744" i="1"/>
  <c r="A4745" i="1"/>
  <c r="A4746" i="1"/>
  <c r="A4747" i="1"/>
  <c r="A4748" i="1"/>
  <c r="A4749" i="1"/>
  <c r="A4750" i="1"/>
  <c r="A4751" i="1"/>
  <c r="A4752" i="1"/>
  <c r="A4753" i="1"/>
  <c r="A4754" i="1"/>
  <c r="A4755" i="1"/>
  <c r="A4756" i="1"/>
  <c r="A4757" i="1"/>
  <c r="A4758" i="1"/>
  <c r="A4759" i="1"/>
  <c r="A4760" i="1"/>
  <c r="A4761" i="1"/>
  <c r="A4762" i="1"/>
  <c r="A4763" i="1"/>
  <c r="A4764" i="1"/>
  <c r="A4765" i="1"/>
  <c r="A4766" i="1"/>
  <c r="A4767" i="1"/>
  <c r="A4768" i="1"/>
  <c r="A4769" i="1"/>
  <c r="A4770" i="1"/>
  <c r="A4771" i="1"/>
  <c r="A4772" i="1"/>
  <c r="A4773" i="1"/>
  <c r="A4774" i="1"/>
  <c r="A4775" i="1"/>
  <c r="A4776" i="1"/>
  <c r="A4777" i="1"/>
  <c r="A4778" i="1"/>
  <c r="A4779" i="1"/>
  <c r="A4780" i="1"/>
  <c r="A4781" i="1"/>
  <c r="A4782" i="1"/>
  <c r="A4783" i="1"/>
  <c r="A4784" i="1"/>
  <c r="A4785" i="1"/>
  <c r="A4786" i="1"/>
  <c r="A4787" i="1"/>
  <c r="A4788" i="1"/>
  <c r="A4789" i="1"/>
  <c r="A4790" i="1"/>
  <c r="A4791" i="1"/>
  <c r="A4792" i="1"/>
  <c r="A4793" i="1"/>
  <c r="A4794" i="1"/>
  <c r="A4795" i="1"/>
  <c r="A4796" i="1"/>
  <c r="A4797" i="1"/>
  <c r="A4798" i="1"/>
  <c r="A4799" i="1"/>
  <c r="A4800" i="1"/>
  <c r="A4801" i="1"/>
  <c r="A4802" i="1"/>
  <c r="A4803" i="1"/>
  <c r="A4804" i="1"/>
  <c r="A4805" i="1"/>
  <c r="A4806" i="1"/>
  <c r="A4807" i="1"/>
  <c r="A4808" i="1"/>
  <c r="A4809" i="1"/>
  <c r="A4810" i="1"/>
  <c r="A4811" i="1"/>
  <c r="A4812" i="1"/>
  <c r="A4813" i="1"/>
  <c r="A4814" i="1"/>
  <c r="A4815" i="1"/>
  <c r="A4816" i="1"/>
  <c r="A4817" i="1"/>
  <c r="A4818" i="1"/>
  <c r="A4819" i="1"/>
  <c r="A4820" i="1"/>
  <c r="A4821" i="1"/>
  <c r="A4822" i="1"/>
  <c r="A4823" i="1"/>
  <c r="A4824" i="1"/>
  <c r="A4825" i="1"/>
  <c r="A4826" i="1"/>
  <c r="A4827" i="1"/>
  <c r="A4828" i="1"/>
  <c r="A4829" i="1"/>
  <c r="A4830" i="1"/>
  <c r="A4831" i="1"/>
  <c r="A4832" i="1"/>
  <c r="A4833" i="1"/>
  <c r="A4834" i="1"/>
  <c r="A4835" i="1"/>
  <c r="A4836" i="1"/>
  <c r="A4837" i="1"/>
  <c r="A4838" i="1"/>
  <c r="A4839" i="1"/>
  <c r="A4840" i="1"/>
  <c r="A4841" i="1"/>
  <c r="A4842" i="1"/>
  <c r="A4843" i="1"/>
  <c r="A4844" i="1"/>
  <c r="A4845" i="1"/>
  <c r="A4846" i="1"/>
  <c r="A4847" i="1"/>
  <c r="A4848" i="1"/>
  <c r="A4849" i="1"/>
  <c r="A4850" i="1"/>
  <c r="A4851" i="1"/>
  <c r="A4852" i="1"/>
  <c r="A4853" i="1"/>
  <c r="A4854" i="1"/>
  <c r="A4855" i="1"/>
  <c r="A4856" i="1"/>
  <c r="A4857" i="1"/>
  <c r="A4858" i="1"/>
  <c r="A4859" i="1"/>
  <c r="A4860" i="1"/>
  <c r="A4861" i="1"/>
  <c r="A4862" i="1"/>
  <c r="A4863" i="1"/>
  <c r="A4864" i="1"/>
  <c r="A4865" i="1"/>
  <c r="A4866" i="1"/>
  <c r="A4867" i="1"/>
  <c r="A4868" i="1"/>
  <c r="A4869" i="1"/>
  <c r="A4870" i="1"/>
  <c r="A4871" i="1"/>
  <c r="A4872" i="1"/>
  <c r="A4873" i="1"/>
  <c r="A4874" i="1"/>
  <c r="A4875" i="1"/>
  <c r="A4876" i="1"/>
  <c r="A4877" i="1"/>
  <c r="A4878" i="1"/>
  <c r="A4879" i="1"/>
  <c r="A4880" i="1"/>
  <c r="A4881" i="1"/>
  <c r="A4882" i="1"/>
  <c r="A4883" i="1"/>
  <c r="A4884" i="1"/>
  <c r="A4885" i="1"/>
  <c r="A4886" i="1"/>
  <c r="A4887" i="1"/>
  <c r="A4888" i="1"/>
  <c r="A4889" i="1"/>
  <c r="A4890" i="1"/>
  <c r="A4891" i="1"/>
  <c r="A4892" i="1"/>
  <c r="A4893" i="1"/>
  <c r="A4894" i="1"/>
  <c r="A4895" i="1"/>
  <c r="A4896" i="1"/>
  <c r="A4897" i="1"/>
  <c r="A4898" i="1"/>
  <c r="A4899" i="1"/>
  <c r="A4900" i="1"/>
  <c r="A4901" i="1"/>
  <c r="A4902" i="1"/>
  <c r="A4903" i="1"/>
  <c r="A4904" i="1"/>
  <c r="A4905" i="1"/>
  <c r="A4906" i="1"/>
  <c r="A4907" i="1"/>
  <c r="A4908" i="1"/>
  <c r="A4909" i="1"/>
  <c r="A4910" i="1"/>
  <c r="A4911" i="1"/>
  <c r="A4912" i="1"/>
  <c r="A4913" i="1"/>
  <c r="A4914" i="1"/>
  <c r="A4915" i="1"/>
  <c r="A4916" i="1"/>
  <c r="A4917" i="1"/>
  <c r="A4918" i="1"/>
  <c r="A4919" i="1"/>
  <c r="A4920" i="1"/>
  <c r="A4921" i="1"/>
  <c r="A4922" i="1"/>
  <c r="A4923" i="1"/>
  <c r="A4924" i="1"/>
  <c r="A4925" i="1"/>
  <c r="A4926" i="1"/>
  <c r="A4927" i="1"/>
  <c r="A4928" i="1"/>
  <c r="A4929" i="1"/>
  <c r="A4930" i="1"/>
  <c r="A4931" i="1"/>
  <c r="A4932" i="1"/>
  <c r="A4933" i="1"/>
  <c r="A4934" i="1"/>
  <c r="A4935" i="1"/>
  <c r="A4936" i="1"/>
  <c r="A4937" i="1"/>
  <c r="A4938" i="1"/>
  <c r="A4939" i="1"/>
  <c r="A4940" i="1"/>
  <c r="A4941" i="1"/>
  <c r="A4942" i="1"/>
  <c r="A4943" i="1"/>
  <c r="A4944" i="1"/>
  <c r="A4945" i="1"/>
  <c r="A4946" i="1"/>
  <c r="A4947" i="1"/>
  <c r="A4948" i="1"/>
  <c r="A4949" i="1"/>
  <c r="A4950" i="1"/>
  <c r="A4951" i="1"/>
  <c r="A4952" i="1"/>
  <c r="A4953" i="1"/>
  <c r="A4954" i="1"/>
  <c r="A4955" i="1"/>
  <c r="A4956" i="1"/>
  <c r="A4957" i="1"/>
  <c r="A4958" i="1"/>
  <c r="A4959" i="1"/>
  <c r="A4960" i="1"/>
  <c r="A4961" i="1"/>
  <c r="A4962" i="1"/>
  <c r="A4963" i="1"/>
  <c r="A4964" i="1"/>
  <c r="A4965" i="1"/>
  <c r="A4966" i="1"/>
  <c r="A4967" i="1"/>
  <c r="A4968" i="1"/>
  <c r="A4969" i="1"/>
  <c r="A4970" i="1"/>
  <c r="A4971" i="1"/>
  <c r="A4972" i="1"/>
  <c r="A4973" i="1"/>
  <c r="A4974" i="1"/>
  <c r="A4975" i="1"/>
  <c r="A4976" i="1"/>
  <c r="A4977" i="1"/>
  <c r="A4978" i="1"/>
  <c r="A4979" i="1"/>
  <c r="A4980" i="1"/>
  <c r="A4981" i="1"/>
  <c r="A4982" i="1"/>
  <c r="A4983" i="1"/>
  <c r="A4984" i="1"/>
  <c r="A4985" i="1"/>
  <c r="A4986" i="1"/>
  <c r="A4987" i="1"/>
  <c r="A4988" i="1"/>
  <c r="A4989" i="1"/>
  <c r="A4990" i="1"/>
  <c r="A4991" i="1"/>
  <c r="A4992" i="1"/>
  <c r="A4993" i="1"/>
  <c r="A4994" i="1"/>
  <c r="A4995" i="1"/>
  <c r="A4996" i="1"/>
  <c r="A4997" i="1"/>
  <c r="A4998" i="1"/>
  <c r="A4999" i="1"/>
  <c r="A5000" i="1"/>
  <c r="A5001" i="1"/>
  <c r="A5002" i="1"/>
  <c r="A5003" i="1"/>
  <c r="A5004" i="1"/>
  <c r="A5005" i="1"/>
  <c r="A5006" i="1"/>
  <c r="A5007" i="1"/>
  <c r="A5008" i="1"/>
  <c r="A5009" i="1"/>
  <c r="A5010" i="1"/>
  <c r="A5011" i="1"/>
  <c r="A5012" i="1"/>
  <c r="A5013" i="1"/>
  <c r="A5014" i="1"/>
  <c r="A5015" i="1"/>
  <c r="A5016" i="1"/>
  <c r="A5017" i="1"/>
  <c r="A5018" i="1"/>
  <c r="A5019" i="1"/>
  <c r="A5020" i="1"/>
  <c r="A5021" i="1"/>
  <c r="A5022" i="1"/>
  <c r="A5023" i="1"/>
  <c r="A5024" i="1"/>
  <c r="A5025" i="1"/>
  <c r="A5026" i="1"/>
  <c r="A5027" i="1"/>
  <c r="A5028" i="1"/>
  <c r="A5029" i="1"/>
  <c r="A5030" i="1"/>
  <c r="A5031" i="1"/>
  <c r="A5032" i="1"/>
  <c r="A5033" i="1"/>
  <c r="A5034" i="1"/>
  <c r="A5035" i="1"/>
  <c r="A5036" i="1"/>
  <c r="A5037" i="1"/>
  <c r="A5038" i="1"/>
  <c r="A5039" i="1"/>
  <c r="A5040" i="1"/>
  <c r="A5041" i="1"/>
  <c r="A5042" i="1"/>
  <c r="A5043" i="1"/>
  <c r="A5044" i="1"/>
  <c r="A5045" i="1"/>
  <c r="A5046" i="1"/>
  <c r="A5047" i="1"/>
  <c r="A5048" i="1"/>
  <c r="A5049" i="1"/>
  <c r="A5050" i="1"/>
  <c r="A5051" i="1"/>
  <c r="A5052" i="1"/>
  <c r="A5053" i="1"/>
  <c r="A5054" i="1"/>
  <c r="A5055" i="1"/>
  <c r="A5056" i="1"/>
  <c r="A5057" i="1"/>
  <c r="A5058" i="1"/>
  <c r="A5059" i="1"/>
  <c r="A5060" i="1"/>
  <c r="A5061" i="1"/>
  <c r="A5062" i="1"/>
  <c r="A5063" i="1"/>
  <c r="A5064" i="1"/>
  <c r="A5065" i="1"/>
  <c r="A5066" i="1"/>
  <c r="A5067" i="1"/>
  <c r="A5068" i="1"/>
  <c r="A5069" i="1"/>
  <c r="A5070" i="1"/>
  <c r="A5071" i="1"/>
  <c r="A5072" i="1"/>
  <c r="A5073" i="1"/>
  <c r="A5074" i="1"/>
  <c r="A5075" i="1"/>
  <c r="A5076" i="1"/>
  <c r="A5077" i="1"/>
  <c r="A5078" i="1"/>
  <c r="A5079" i="1"/>
  <c r="A5080" i="1"/>
  <c r="A5081" i="1"/>
  <c r="A5082" i="1"/>
  <c r="A5083" i="1"/>
  <c r="A5084" i="1"/>
  <c r="A5085" i="1"/>
  <c r="A5086" i="1"/>
  <c r="A5087" i="1"/>
  <c r="A5088" i="1"/>
  <c r="A5089" i="1"/>
  <c r="A5090" i="1"/>
  <c r="A5091" i="1"/>
  <c r="A5092" i="1"/>
  <c r="A5093" i="1"/>
  <c r="A5094" i="1"/>
  <c r="A5095" i="1"/>
  <c r="A5096" i="1"/>
  <c r="A5097" i="1"/>
  <c r="A5098" i="1"/>
  <c r="A5099" i="1"/>
  <c r="A5100" i="1"/>
  <c r="A5101" i="1"/>
  <c r="A5102" i="1"/>
  <c r="A5103" i="1"/>
  <c r="A5104" i="1"/>
  <c r="A5105" i="1"/>
  <c r="A5106" i="1"/>
  <c r="A5107" i="1"/>
  <c r="A5108" i="1"/>
  <c r="A5109" i="1"/>
  <c r="A5110" i="1"/>
  <c r="A5111" i="1"/>
  <c r="A5112" i="1"/>
  <c r="A5113" i="1"/>
  <c r="A5114" i="1"/>
  <c r="A5115" i="1"/>
  <c r="A5116" i="1"/>
  <c r="A5117" i="1"/>
  <c r="A5118" i="1"/>
  <c r="A5119" i="1"/>
  <c r="A5120" i="1"/>
  <c r="A5121" i="1"/>
  <c r="A5122" i="1"/>
  <c r="A5123" i="1"/>
  <c r="A5124" i="1"/>
  <c r="A5125" i="1"/>
  <c r="A5126" i="1"/>
  <c r="A5127" i="1"/>
  <c r="A5128" i="1"/>
  <c r="A5129" i="1"/>
  <c r="A5130" i="1"/>
  <c r="A5131" i="1"/>
  <c r="A5132" i="1"/>
  <c r="A5133" i="1"/>
  <c r="A5134" i="1"/>
  <c r="A5135" i="1"/>
  <c r="A5136" i="1"/>
  <c r="A5137" i="1"/>
  <c r="A5138" i="1"/>
  <c r="A5139" i="1"/>
  <c r="A5140" i="1"/>
  <c r="A5141" i="1"/>
  <c r="A5142" i="1"/>
  <c r="A5143" i="1"/>
  <c r="A5144" i="1"/>
  <c r="A5145" i="1"/>
  <c r="A5146" i="1"/>
  <c r="A5147" i="1"/>
  <c r="A5148" i="1"/>
  <c r="A5149" i="1"/>
  <c r="A5150" i="1"/>
  <c r="A5151" i="1"/>
  <c r="A5152" i="1"/>
  <c r="A5153" i="1"/>
  <c r="A5154" i="1"/>
  <c r="A5155" i="1"/>
  <c r="A5156" i="1"/>
  <c r="A5157" i="1"/>
  <c r="A5158" i="1"/>
  <c r="A5159" i="1"/>
  <c r="A5160" i="1"/>
  <c r="A5161" i="1"/>
  <c r="A5162" i="1"/>
  <c r="A5163" i="1"/>
  <c r="A5164" i="1"/>
  <c r="A5165" i="1"/>
  <c r="A5166" i="1"/>
  <c r="A5167" i="1"/>
  <c r="A5168" i="1"/>
  <c r="A5169" i="1"/>
  <c r="A5170" i="1"/>
  <c r="A5171" i="1"/>
  <c r="A5172" i="1"/>
  <c r="A5173" i="1"/>
  <c r="A5174" i="1"/>
  <c r="A5175" i="1"/>
  <c r="A5176" i="1"/>
  <c r="A5177" i="1"/>
  <c r="A5178" i="1"/>
  <c r="A5179" i="1"/>
  <c r="A5180" i="1"/>
  <c r="A5181" i="1"/>
  <c r="A5182" i="1"/>
  <c r="A5183" i="1"/>
  <c r="A5184" i="1"/>
  <c r="A5185" i="1"/>
  <c r="A5186" i="1"/>
  <c r="A5187" i="1"/>
  <c r="A5188" i="1"/>
  <c r="A5189" i="1"/>
  <c r="A5190" i="1"/>
  <c r="A5191" i="1"/>
  <c r="A5192" i="1"/>
  <c r="A5193" i="1"/>
  <c r="A5194" i="1"/>
  <c r="A5195" i="1"/>
  <c r="A5196" i="1"/>
  <c r="A5197" i="1"/>
  <c r="A5198" i="1"/>
  <c r="A5199" i="1"/>
  <c r="A5200" i="1"/>
  <c r="A5201" i="1"/>
  <c r="A5202" i="1"/>
  <c r="A5203" i="1"/>
  <c r="A5204" i="1"/>
  <c r="A5205" i="1"/>
  <c r="A5206" i="1"/>
  <c r="A5207" i="1"/>
  <c r="A5208" i="1"/>
  <c r="A5209" i="1"/>
  <c r="A5210" i="1"/>
  <c r="A5211" i="1"/>
  <c r="A5212" i="1"/>
  <c r="A5213" i="1"/>
  <c r="A5214" i="1"/>
  <c r="A5215" i="1"/>
  <c r="A5216" i="1"/>
  <c r="A5217" i="1"/>
  <c r="A5218" i="1"/>
  <c r="A5219" i="1"/>
  <c r="A5220" i="1"/>
  <c r="A5221" i="1"/>
  <c r="A5222" i="1"/>
  <c r="A5223" i="1"/>
  <c r="A5224" i="1"/>
  <c r="A5225" i="1"/>
  <c r="A5226" i="1"/>
  <c r="A5227" i="1"/>
  <c r="A5228" i="1"/>
  <c r="A5229" i="1"/>
  <c r="A5230" i="1"/>
  <c r="A5231" i="1"/>
  <c r="A5232" i="1"/>
  <c r="A5233" i="1"/>
  <c r="A5234" i="1"/>
  <c r="A5235" i="1"/>
  <c r="A5236" i="1"/>
  <c r="A5237" i="1"/>
  <c r="A5238" i="1"/>
  <c r="A5239" i="1"/>
  <c r="A5240" i="1"/>
  <c r="A5241" i="1"/>
  <c r="A5242" i="1"/>
  <c r="A5243" i="1"/>
  <c r="A5244" i="1"/>
  <c r="A5245" i="1"/>
  <c r="A5246" i="1"/>
  <c r="A5247" i="1"/>
  <c r="A5248" i="1"/>
  <c r="A5249" i="1"/>
  <c r="A5250" i="1"/>
  <c r="A5251" i="1"/>
  <c r="A5252" i="1"/>
  <c r="A5253" i="1"/>
  <c r="A5254" i="1"/>
  <c r="A5255" i="1"/>
  <c r="A5256" i="1"/>
  <c r="A5257" i="1"/>
  <c r="A5258" i="1"/>
  <c r="A5259" i="1"/>
  <c r="A5260" i="1"/>
  <c r="A5261" i="1"/>
  <c r="A5262" i="1"/>
  <c r="A5263" i="1"/>
  <c r="A5264" i="1"/>
  <c r="A5265" i="1"/>
  <c r="A5266" i="1"/>
  <c r="A5267" i="1"/>
  <c r="A5268" i="1"/>
  <c r="A5269" i="1"/>
  <c r="A5270" i="1"/>
  <c r="A5271" i="1"/>
  <c r="A5272" i="1"/>
  <c r="A5273" i="1"/>
  <c r="A5274" i="1"/>
  <c r="A5275" i="1"/>
  <c r="A5276" i="1"/>
  <c r="A5277" i="1"/>
  <c r="A5278" i="1"/>
  <c r="A5279" i="1"/>
  <c r="A5280" i="1"/>
  <c r="A5281" i="1"/>
  <c r="A5282" i="1"/>
  <c r="A5283" i="1"/>
  <c r="A5284" i="1"/>
  <c r="A5285" i="1"/>
  <c r="A5286" i="1"/>
  <c r="A5287" i="1"/>
  <c r="A5288" i="1"/>
  <c r="A5289" i="1"/>
  <c r="A5290" i="1"/>
  <c r="A5291" i="1"/>
  <c r="A5292" i="1"/>
  <c r="A5293" i="1"/>
  <c r="A5294" i="1"/>
  <c r="A5295" i="1"/>
  <c r="A5296" i="1"/>
  <c r="A5297" i="1"/>
  <c r="A5298" i="1"/>
  <c r="A5299" i="1"/>
  <c r="A5300" i="1"/>
  <c r="A5301" i="1"/>
  <c r="A5302" i="1"/>
  <c r="A5303" i="1"/>
  <c r="A5304" i="1"/>
  <c r="A5305" i="1"/>
  <c r="A5306" i="1"/>
  <c r="A5307" i="1"/>
  <c r="A5308" i="1"/>
  <c r="A5309" i="1"/>
  <c r="A5310" i="1"/>
  <c r="A5311" i="1"/>
  <c r="A5312" i="1"/>
  <c r="A5313" i="1"/>
  <c r="A5314" i="1"/>
  <c r="A5315" i="1"/>
  <c r="A5316" i="1"/>
  <c r="A5317" i="1"/>
  <c r="A5318" i="1"/>
  <c r="A5319" i="1"/>
  <c r="A5320" i="1"/>
  <c r="A5321" i="1"/>
  <c r="A5322" i="1"/>
  <c r="A5323" i="1"/>
  <c r="A5324" i="1"/>
  <c r="A5325" i="1"/>
  <c r="A5326" i="1"/>
  <c r="A5327" i="1"/>
  <c r="A5328" i="1"/>
  <c r="A5329" i="1"/>
  <c r="A5330" i="1"/>
  <c r="A5331" i="1"/>
  <c r="A5332" i="1"/>
  <c r="A5333" i="1"/>
  <c r="A5334" i="1"/>
  <c r="A5335" i="1"/>
  <c r="A5336" i="1"/>
  <c r="A5337" i="1"/>
  <c r="A5338" i="1"/>
  <c r="A5339" i="1"/>
  <c r="A5340" i="1"/>
  <c r="A5341" i="1"/>
  <c r="A5342" i="1"/>
  <c r="A5343" i="1"/>
  <c r="A5344" i="1"/>
  <c r="A5345" i="1"/>
  <c r="A5346" i="1"/>
  <c r="A5347" i="1"/>
  <c r="A5348" i="1"/>
  <c r="A5349" i="1"/>
  <c r="A5350" i="1"/>
  <c r="A5351" i="1"/>
  <c r="A5352" i="1"/>
  <c r="A5353" i="1"/>
  <c r="A5354" i="1"/>
  <c r="A5355" i="1"/>
  <c r="A5356" i="1"/>
  <c r="A5357" i="1"/>
  <c r="A5358" i="1"/>
  <c r="A5359" i="1"/>
  <c r="A5360" i="1"/>
  <c r="A5361" i="1"/>
  <c r="A5362" i="1"/>
  <c r="A5363" i="1"/>
  <c r="A5364" i="1"/>
  <c r="A5365" i="1"/>
  <c r="A5366" i="1"/>
  <c r="A5367" i="1"/>
  <c r="A5368" i="1"/>
  <c r="A5369" i="1"/>
  <c r="A5370" i="1"/>
  <c r="A5371" i="1"/>
  <c r="A5372" i="1"/>
  <c r="A5373" i="1"/>
  <c r="A5374" i="1"/>
  <c r="A5375" i="1"/>
  <c r="A5376" i="1"/>
  <c r="A5377" i="1"/>
  <c r="A5378" i="1"/>
  <c r="A5379" i="1"/>
  <c r="A5380" i="1"/>
  <c r="A5381" i="1"/>
  <c r="A5382" i="1"/>
  <c r="A5383" i="1"/>
  <c r="A5384" i="1"/>
  <c r="A5385" i="1"/>
  <c r="A5386" i="1"/>
  <c r="A5387" i="1"/>
  <c r="A5388" i="1"/>
  <c r="A5389" i="1"/>
  <c r="A5390" i="1"/>
  <c r="A5391" i="1"/>
  <c r="A5392" i="1"/>
  <c r="A5393" i="1"/>
  <c r="A5394" i="1"/>
  <c r="A5395" i="1"/>
  <c r="A5396" i="1"/>
  <c r="A5397" i="1"/>
  <c r="A5398" i="1"/>
  <c r="A5399" i="1"/>
  <c r="A5400" i="1"/>
  <c r="A5401" i="1"/>
  <c r="A5402" i="1"/>
  <c r="A5403" i="1"/>
  <c r="A5404" i="1"/>
  <c r="A5405" i="1"/>
  <c r="A5406" i="1"/>
  <c r="A5407" i="1"/>
  <c r="A5408" i="1"/>
  <c r="A5409" i="1"/>
  <c r="A5410" i="1"/>
  <c r="A5411" i="1"/>
  <c r="A5412" i="1"/>
  <c r="A5413" i="1"/>
  <c r="A5414" i="1"/>
  <c r="A5415" i="1"/>
  <c r="A5416" i="1"/>
  <c r="A5417" i="1"/>
  <c r="A5418" i="1"/>
  <c r="A5419" i="1"/>
  <c r="A5420" i="1"/>
  <c r="A5421" i="1"/>
  <c r="A5422" i="1"/>
  <c r="A5423" i="1"/>
  <c r="A5424" i="1"/>
  <c r="A5425" i="1"/>
  <c r="A5426" i="1"/>
  <c r="A5427" i="1"/>
  <c r="A5428" i="1"/>
  <c r="A5429" i="1"/>
  <c r="A5430" i="1"/>
  <c r="A5431" i="1"/>
  <c r="A5432" i="1"/>
  <c r="A5433" i="1"/>
  <c r="A5434" i="1"/>
  <c r="A5435" i="1"/>
  <c r="A5436" i="1"/>
  <c r="A5437" i="1"/>
  <c r="A5438" i="1"/>
  <c r="A5439" i="1"/>
  <c r="A5440" i="1"/>
  <c r="A5441" i="1"/>
  <c r="A5442" i="1"/>
  <c r="A5443" i="1"/>
  <c r="A5444" i="1"/>
  <c r="A5445" i="1"/>
  <c r="A5446" i="1"/>
  <c r="A5447" i="1"/>
  <c r="A5448" i="1"/>
  <c r="A5449" i="1"/>
  <c r="A5450" i="1"/>
  <c r="A5451" i="1"/>
  <c r="A5452" i="1"/>
  <c r="A5453" i="1"/>
  <c r="A5454" i="1"/>
  <c r="A5455" i="1"/>
  <c r="A5456" i="1"/>
  <c r="A5457" i="1"/>
  <c r="A5458" i="1"/>
  <c r="A5459" i="1"/>
  <c r="A5460" i="1"/>
  <c r="A5461" i="1"/>
  <c r="A5462" i="1"/>
  <c r="A5463" i="1"/>
  <c r="A5464" i="1"/>
  <c r="A5465" i="1"/>
  <c r="A5466" i="1"/>
  <c r="A5467" i="1"/>
  <c r="A5468" i="1"/>
  <c r="A5469" i="1"/>
  <c r="A5470" i="1"/>
  <c r="A5471" i="1"/>
  <c r="A5472" i="1"/>
  <c r="A5473" i="1"/>
  <c r="A5474" i="1"/>
  <c r="A5475" i="1"/>
  <c r="A5476" i="1"/>
  <c r="A5477" i="1"/>
  <c r="A5478" i="1"/>
  <c r="A5479" i="1"/>
  <c r="A5480" i="1"/>
  <c r="A5481" i="1"/>
  <c r="A5482" i="1"/>
  <c r="A5483" i="1"/>
  <c r="A5484" i="1"/>
  <c r="A5485" i="1"/>
  <c r="A5486" i="1"/>
  <c r="A5487" i="1"/>
  <c r="A5488" i="1"/>
  <c r="A5489" i="1"/>
  <c r="A5490" i="1"/>
  <c r="A5491" i="1"/>
  <c r="A5492" i="1"/>
  <c r="A5493" i="1"/>
  <c r="A5494" i="1"/>
  <c r="A5495" i="1"/>
  <c r="A5496" i="1"/>
  <c r="A5497" i="1"/>
  <c r="A5498" i="1"/>
  <c r="A5499" i="1"/>
  <c r="A5500" i="1"/>
  <c r="A5501" i="1"/>
  <c r="A5502" i="1"/>
  <c r="A5503" i="1"/>
  <c r="A5504" i="1"/>
  <c r="A5505" i="1"/>
  <c r="A5506" i="1"/>
  <c r="A5507" i="1"/>
  <c r="A5508" i="1"/>
  <c r="A5509" i="1"/>
  <c r="A5510" i="1"/>
  <c r="A5511" i="1"/>
  <c r="A5512" i="1"/>
  <c r="A5513" i="1"/>
  <c r="A5514" i="1"/>
  <c r="A5515" i="1"/>
  <c r="A5516" i="1"/>
  <c r="A5517" i="1"/>
  <c r="A5518" i="1"/>
  <c r="A5519" i="1"/>
  <c r="A5520" i="1"/>
  <c r="A5521" i="1"/>
  <c r="A5522" i="1"/>
  <c r="A5523" i="1"/>
  <c r="A5524" i="1"/>
  <c r="A5525" i="1"/>
  <c r="A5526" i="1"/>
  <c r="A5527" i="1"/>
  <c r="A5528" i="1"/>
  <c r="A5529" i="1"/>
  <c r="A5530" i="1"/>
  <c r="A5531" i="1"/>
  <c r="A5532" i="1"/>
  <c r="A5533" i="1"/>
  <c r="A5534" i="1"/>
  <c r="A5535" i="1"/>
  <c r="A5536" i="1"/>
  <c r="A5537" i="1"/>
  <c r="A5538" i="1"/>
  <c r="A5539" i="1"/>
  <c r="A5540" i="1"/>
  <c r="A5541" i="1"/>
  <c r="A5542" i="1"/>
  <c r="A5543" i="1"/>
  <c r="A5544" i="1"/>
  <c r="A5545" i="1"/>
  <c r="A5546" i="1"/>
  <c r="A5547" i="1"/>
  <c r="A5548" i="1"/>
  <c r="A5549" i="1"/>
  <c r="A5550" i="1"/>
  <c r="A5551" i="1"/>
  <c r="A5552" i="1"/>
  <c r="A5553" i="1"/>
  <c r="A5554" i="1"/>
  <c r="A5555" i="1"/>
  <c r="A5556" i="1"/>
  <c r="A5557" i="1"/>
  <c r="A5558" i="1"/>
  <c r="A5559" i="1"/>
  <c r="A5560" i="1"/>
  <c r="A5561" i="1"/>
  <c r="A5562" i="1"/>
  <c r="A5563" i="1"/>
  <c r="A5564" i="1"/>
  <c r="A5565" i="1"/>
  <c r="A5566" i="1"/>
  <c r="A5567" i="1"/>
  <c r="A5568" i="1"/>
  <c r="A5569" i="1"/>
  <c r="A5570" i="1"/>
  <c r="A5571" i="1"/>
  <c r="A5572" i="1"/>
  <c r="A5573" i="1"/>
  <c r="A5574" i="1"/>
  <c r="A5575" i="1"/>
  <c r="A5576" i="1"/>
  <c r="A5577" i="1"/>
  <c r="A5578" i="1"/>
  <c r="A5579" i="1"/>
  <c r="A5580" i="1"/>
  <c r="A5581" i="1"/>
  <c r="A5582" i="1"/>
  <c r="A5583" i="1"/>
  <c r="A5584" i="1"/>
  <c r="A5585" i="1"/>
  <c r="A5586" i="1"/>
  <c r="A5587" i="1"/>
  <c r="A5588" i="1"/>
  <c r="A5589" i="1"/>
  <c r="A5590" i="1"/>
  <c r="A5591" i="1"/>
  <c r="A5592" i="1"/>
  <c r="A5593" i="1"/>
  <c r="A5594" i="1"/>
  <c r="A5595" i="1"/>
  <c r="A5596" i="1"/>
  <c r="A5597" i="1"/>
  <c r="A5598" i="1"/>
  <c r="A5599" i="1"/>
  <c r="A5600" i="1"/>
  <c r="A5601" i="1"/>
  <c r="A5602" i="1"/>
  <c r="A5603" i="1"/>
  <c r="A5604" i="1"/>
  <c r="A5605" i="1"/>
  <c r="A5606" i="1"/>
  <c r="A5607" i="1"/>
  <c r="A5608" i="1"/>
  <c r="A5609" i="1"/>
  <c r="A5610" i="1"/>
  <c r="A5611" i="1"/>
  <c r="A5612" i="1"/>
  <c r="A5613" i="1"/>
  <c r="A5614" i="1"/>
  <c r="A5615" i="1"/>
  <c r="A5616" i="1"/>
  <c r="A5617" i="1"/>
  <c r="A5618" i="1"/>
  <c r="A5619" i="1"/>
  <c r="A5620" i="1"/>
  <c r="A5621" i="1"/>
  <c r="A5622" i="1"/>
  <c r="A5623" i="1"/>
  <c r="A5624" i="1"/>
  <c r="A5625" i="1"/>
  <c r="A5626" i="1"/>
  <c r="A5627" i="1"/>
  <c r="A5628" i="1"/>
  <c r="A5629" i="1"/>
  <c r="A5630" i="1"/>
  <c r="A5631" i="1"/>
  <c r="A5632" i="1"/>
  <c r="A5633" i="1"/>
  <c r="A5634" i="1"/>
  <c r="A5635" i="1"/>
  <c r="A5636" i="1"/>
  <c r="A5637" i="1"/>
  <c r="A5638" i="1"/>
  <c r="A5639" i="1"/>
  <c r="A5640" i="1"/>
  <c r="A5641" i="1"/>
  <c r="A5642" i="1"/>
  <c r="A5643" i="1"/>
  <c r="A5644" i="1"/>
  <c r="A5645" i="1"/>
  <c r="A5646" i="1"/>
  <c r="A5647" i="1"/>
  <c r="A5648" i="1"/>
  <c r="A5649" i="1"/>
  <c r="A5650" i="1"/>
  <c r="A5651" i="1"/>
  <c r="A5652" i="1"/>
  <c r="A5653" i="1"/>
  <c r="A5654" i="1"/>
  <c r="A5655" i="1"/>
  <c r="A5656" i="1"/>
  <c r="A5657" i="1"/>
  <c r="A5658" i="1"/>
  <c r="A5659" i="1"/>
  <c r="A5660" i="1"/>
  <c r="A5661" i="1"/>
  <c r="A5662" i="1"/>
  <c r="A5663" i="1"/>
  <c r="A5664" i="1"/>
  <c r="A5665" i="1"/>
  <c r="A5666" i="1"/>
  <c r="A5667" i="1"/>
  <c r="A5668" i="1"/>
  <c r="A5669" i="1"/>
  <c r="A5670" i="1"/>
  <c r="A5671" i="1"/>
  <c r="A5672" i="1"/>
  <c r="A5673" i="1"/>
  <c r="A5674" i="1"/>
  <c r="A5675" i="1"/>
  <c r="A5676" i="1"/>
  <c r="A5677" i="1"/>
  <c r="A5678" i="1"/>
  <c r="A5679" i="1"/>
  <c r="A5680" i="1"/>
  <c r="A5681" i="1"/>
  <c r="A5682" i="1"/>
  <c r="A5683" i="1"/>
  <c r="A5684" i="1"/>
  <c r="A5685" i="1"/>
  <c r="A5686" i="1"/>
  <c r="A5687" i="1"/>
  <c r="A5688" i="1"/>
  <c r="A5689" i="1"/>
  <c r="A5690" i="1"/>
  <c r="A5691" i="1"/>
  <c r="A5692" i="1"/>
  <c r="A5693" i="1"/>
  <c r="A5694" i="1"/>
  <c r="A5695" i="1"/>
  <c r="A5696" i="1"/>
  <c r="A5697" i="1"/>
  <c r="A5698" i="1"/>
  <c r="A5699" i="1"/>
  <c r="A5700" i="1"/>
  <c r="A5701" i="1"/>
  <c r="A5702" i="1"/>
  <c r="A5703" i="1"/>
  <c r="A5704" i="1"/>
  <c r="A5705" i="1"/>
  <c r="A5706" i="1"/>
  <c r="A5707" i="1"/>
  <c r="A5708" i="1"/>
  <c r="A5709" i="1"/>
  <c r="A5710" i="1"/>
  <c r="A5711" i="1"/>
  <c r="A5712" i="1"/>
  <c r="A5713" i="1"/>
  <c r="A5714" i="1"/>
  <c r="A5715" i="1"/>
  <c r="A5716" i="1"/>
  <c r="A5717" i="1"/>
  <c r="A5718" i="1"/>
  <c r="A5719" i="1"/>
  <c r="A5720" i="1"/>
  <c r="A5721" i="1"/>
  <c r="A5722" i="1"/>
  <c r="A5723" i="1"/>
  <c r="A5724" i="1"/>
  <c r="A5725" i="1"/>
  <c r="A5726" i="1"/>
  <c r="A5727" i="1"/>
  <c r="A5728" i="1"/>
  <c r="A5729" i="1"/>
  <c r="A5730" i="1"/>
  <c r="A5731" i="1"/>
  <c r="A5732" i="1"/>
  <c r="A5733" i="1"/>
  <c r="A5734" i="1"/>
  <c r="A5735" i="1"/>
  <c r="A5736" i="1"/>
  <c r="A5737" i="1"/>
  <c r="A5738" i="1"/>
  <c r="A5739" i="1"/>
  <c r="A5740" i="1"/>
  <c r="A5741" i="1"/>
  <c r="A5742" i="1"/>
  <c r="A5743" i="1"/>
  <c r="A5744" i="1"/>
  <c r="A5745" i="1"/>
  <c r="A5746" i="1"/>
  <c r="A5747" i="1"/>
  <c r="A5748" i="1"/>
  <c r="A5749" i="1"/>
  <c r="A5750" i="1"/>
  <c r="A5751" i="1"/>
  <c r="A5752" i="1"/>
  <c r="A5753" i="1"/>
  <c r="A5754" i="1"/>
  <c r="A5755" i="1"/>
  <c r="A5756" i="1"/>
  <c r="A5757" i="1"/>
  <c r="A5758" i="1"/>
  <c r="A5759" i="1"/>
  <c r="A5760" i="1"/>
  <c r="A5761" i="1"/>
  <c r="A5762" i="1"/>
  <c r="A5763" i="1"/>
  <c r="A5764" i="1"/>
  <c r="A5765" i="1"/>
  <c r="A5766" i="1"/>
  <c r="A5767" i="1"/>
  <c r="A5768" i="1"/>
  <c r="A5769" i="1"/>
  <c r="A5770" i="1"/>
  <c r="A5771" i="1"/>
  <c r="A5772" i="1"/>
  <c r="A5773" i="1"/>
  <c r="A5774" i="1"/>
  <c r="A5775" i="1"/>
  <c r="A5776" i="1"/>
  <c r="A5777" i="1"/>
  <c r="A5778" i="1"/>
  <c r="A5779" i="1"/>
  <c r="A5780" i="1"/>
  <c r="A5781" i="1"/>
  <c r="A5782" i="1"/>
  <c r="A5783" i="1"/>
  <c r="A5784" i="1"/>
  <c r="A5785" i="1"/>
  <c r="A5786" i="1"/>
  <c r="A5787" i="1"/>
  <c r="A5788" i="1"/>
  <c r="A5789" i="1"/>
  <c r="A5790" i="1"/>
  <c r="A5791" i="1"/>
  <c r="A5792" i="1"/>
  <c r="A5793" i="1"/>
  <c r="A5794" i="1"/>
  <c r="A5795" i="1"/>
  <c r="A5796" i="1"/>
  <c r="A5797" i="1"/>
  <c r="A5798" i="1"/>
  <c r="A5799" i="1"/>
  <c r="A5800" i="1"/>
  <c r="A5801" i="1"/>
  <c r="A5802" i="1"/>
  <c r="A5803" i="1"/>
  <c r="A5804" i="1"/>
  <c r="A5805" i="1"/>
  <c r="A5806" i="1"/>
  <c r="A5807" i="1"/>
  <c r="A5808" i="1"/>
  <c r="A5809" i="1"/>
  <c r="A5810" i="1"/>
  <c r="A5811" i="1"/>
  <c r="A5812" i="1"/>
  <c r="A5813" i="1"/>
  <c r="A5814" i="1"/>
  <c r="A5815" i="1"/>
  <c r="A5816" i="1"/>
  <c r="A5817" i="1"/>
  <c r="A5818" i="1"/>
  <c r="A5819" i="1"/>
  <c r="A5820" i="1"/>
  <c r="A5821" i="1"/>
  <c r="A5822" i="1"/>
  <c r="A5823" i="1"/>
  <c r="A5824" i="1"/>
  <c r="A5825" i="1"/>
  <c r="A5826" i="1"/>
  <c r="A5827" i="1"/>
  <c r="A5828" i="1"/>
  <c r="A5829" i="1"/>
  <c r="A5830" i="1"/>
  <c r="A5831" i="1"/>
  <c r="A5832" i="1"/>
  <c r="A5833" i="1"/>
  <c r="A5834" i="1"/>
  <c r="A5835" i="1"/>
  <c r="A5836" i="1"/>
  <c r="A5837" i="1"/>
  <c r="A5838" i="1"/>
  <c r="A5839" i="1"/>
  <c r="A5840" i="1"/>
  <c r="A5841" i="1"/>
  <c r="A5842" i="1"/>
  <c r="A5843" i="1"/>
  <c r="A5844" i="1"/>
  <c r="A5845" i="1"/>
  <c r="A5846" i="1"/>
  <c r="A5847" i="1"/>
  <c r="A5848" i="1"/>
  <c r="A5849" i="1"/>
  <c r="A5850" i="1"/>
  <c r="A5851" i="1"/>
  <c r="A5852" i="1"/>
  <c r="A5853" i="1"/>
  <c r="A5854" i="1"/>
  <c r="A5855" i="1"/>
  <c r="A5856" i="1"/>
  <c r="A5857" i="1"/>
  <c r="A5858" i="1"/>
  <c r="A5859" i="1"/>
  <c r="A5860" i="1"/>
  <c r="A5861" i="1"/>
  <c r="A5862" i="1"/>
  <c r="A5863" i="1"/>
  <c r="A5864" i="1"/>
  <c r="A5865" i="1"/>
  <c r="A5866" i="1"/>
  <c r="A5867" i="1"/>
  <c r="A5868" i="1"/>
  <c r="A5869" i="1"/>
  <c r="A5870" i="1"/>
  <c r="A5871" i="1"/>
  <c r="A5872" i="1"/>
  <c r="A5873" i="1"/>
  <c r="A5874" i="1"/>
  <c r="A5875" i="1"/>
  <c r="A5876" i="1"/>
  <c r="A5877" i="1"/>
  <c r="A5878" i="1"/>
  <c r="A5879" i="1"/>
  <c r="A5880" i="1"/>
  <c r="A5881" i="1"/>
  <c r="A5882" i="1"/>
  <c r="A5883" i="1"/>
  <c r="A5884" i="1"/>
  <c r="A5885" i="1"/>
  <c r="A5886" i="1"/>
  <c r="A5887" i="1"/>
  <c r="A5888" i="1"/>
  <c r="A5889" i="1"/>
  <c r="A5890" i="1"/>
  <c r="A5891" i="1"/>
  <c r="A5892" i="1"/>
  <c r="A5893" i="1"/>
  <c r="A5894" i="1"/>
  <c r="A5895" i="1"/>
  <c r="A5896" i="1"/>
  <c r="A5897" i="1"/>
  <c r="A5898" i="1"/>
  <c r="A5899" i="1"/>
  <c r="A5900" i="1"/>
  <c r="A5901" i="1"/>
  <c r="A5902" i="1"/>
  <c r="A5903" i="1"/>
  <c r="A5904" i="1"/>
  <c r="A5905" i="1"/>
  <c r="A5906" i="1"/>
  <c r="A5907" i="1"/>
  <c r="A5908" i="1"/>
  <c r="A5909" i="1"/>
  <c r="A5910" i="1"/>
  <c r="A5911" i="1"/>
  <c r="A5912" i="1"/>
  <c r="A5913" i="1"/>
  <c r="A5914" i="1"/>
  <c r="A5915" i="1"/>
  <c r="A5916" i="1"/>
  <c r="A5917" i="1"/>
  <c r="A5918" i="1"/>
  <c r="A5919" i="1"/>
  <c r="A5920" i="1"/>
  <c r="A5921" i="1"/>
  <c r="A5922" i="1"/>
  <c r="A5923" i="1"/>
  <c r="A5924" i="1"/>
  <c r="A5925" i="1"/>
  <c r="A5926" i="1"/>
  <c r="A5927" i="1"/>
  <c r="A5928" i="1"/>
  <c r="A5929" i="1"/>
  <c r="A5930" i="1"/>
  <c r="A5931" i="1"/>
  <c r="A5932" i="1"/>
  <c r="A5933" i="1"/>
  <c r="A5934" i="1"/>
  <c r="A5935" i="1"/>
  <c r="A5936" i="1"/>
  <c r="A5937" i="1"/>
  <c r="A5938" i="1"/>
  <c r="A5939" i="1"/>
  <c r="A5940" i="1"/>
  <c r="A5941" i="1"/>
  <c r="A5942" i="1"/>
  <c r="A5943" i="1"/>
  <c r="A5944" i="1"/>
  <c r="A5945" i="1"/>
  <c r="A5946" i="1"/>
  <c r="A5947" i="1"/>
  <c r="A5948" i="1"/>
  <c r="A5949" i="1"/>
  <c r="A5950" i="1"/>
  <c r="A5951" i="1"/>
  <c r="A5952" i="1"/>
  <c r="A5953" i="1"/>
  <c r="A5954" i="1"/>
  <c r="A5955" i="1"/>
  <c r="A5956" i="1"/>
  <c r="A5957" i="1"/>
  <c r="A5958" i="1"/>
  <c r="A5959" i="1"/>
  <c r="A5960" i="1"/>
  <c r="A5961" i="1"/>
  <c r="A5962" i="1"/>
  <c r="A5963" i="1"/>
  <c r="A5964" i="1"/>
  <c r="A5965" i="1"/>
  <c r="A5966" i="1"/>
  <c r="A5967" i="1"/>
  <c r="A5968" i="1"/>
  <c r="A5969" i="1"/>
  <c r="A5970" i="1"/>
  <c r="A5971" i="1"/>
  <c r="A5972" i="1"/>
  <c r="A5973" i="1"/>
  <c r="A5974" i="1"/>
  <c r="A5975" i="1"/>
  <c r="A5976" i="1"/>
  <c r="A5977" i="1"/>
  <c r="A5978" i="1"/>
  <c r="A5979" i="1"/>
  <c r="A5980" i="1"/>
  <c r="A5981" i="1"/>
  <c r="A5982" i="1"/>
  <c r="A5983" i="1"/>
  <c r="A5984" i="1"/>
  <c r="A5985" i="1"/>
  <c r="A5986" i="1"/>
  <c r="A5987" i="1"/>
  <c r="A5988" i="1"/>
  <c r="A5989" i="1"/>
  <c r="A5990" i="1"/>
  <c r="A5991" i="1"/>
  <c r="A5992" i="1"/>
  <c r="A5993" i="1"/>
  <c r="A5994" i="1"/>
  <c r="A5995" i="1"/>
  <c r="A5996" i="1"/>
  <c r="A5997" i="1"/>
  <c r="A5998" i="1"/>
  <c r="A5999" i="1"/>
  <c r="A6000" i="1"/>
  <c r="A6001" i="1"/>
  <c r="A6002" i="1"/>
  <c r="A6003" i="1"/>
  <c r="A6004" i="1"/>
  <c r="A6005" i="1"/>
  <c r="A6006" i="1"/>
  <c r="A6007" i="1"/>
  <c r="A6008" i="1"/>
  <c r="A6009" i="1"/>
  <c r="A6010" i="1"/>
  <c r="A6011" i="1"/>
  <c r="A6012" i="1"/>
  <c r="A6013" i="1"/>
  <c r="A6014" i="1"/>
  <c r="A6015" i="1"/>
  <c r="A6016" i="1"/>
  <c r="A6017" i="1"/>
  <c r="A6018" i="1"/>
  <c r="A6019" i="1"/>
  <c r="A6020" i="1"/>
  <c r="A6021" i="1"/>
  <c r="A6022" i="1"/>
  <c r="A6023" i="1"/>
  <c r="A6024" i="1"/>
  <c r="A6025" i="1"/>
  <c r="A6026" i="1"/>
  <c r="A6027" i="1"/>
  <c r="A6028" i="1"/>
  <c r="A6029" i="1"/>
  <c r="A6030" i="1"/>
  <c r="A6031" i="1"/>
  <c r="A6032" i="1"/>
  <c r="A6033" i="1"/>
  <c r="A6034" i="1"/>
  <c r="A6035" i="1"/>
  <c r="A6036" i="1"/>
  <c r="A6037" i="1"/>
  <c r="A6038" i="1"/>
  <c r="A6039" i="1"/>
  <c r="A6040" i="1"/>
  <c r="A6041" i="1"/>
  <c r="A6042" i="1"/>
  <c r="A6043" i="1"/>
  <c r="A6044" i="1"/>
  <c r="A6045" i="1"/>
  <c r="A6046" i="1"/>
  <c r="A6047" i="1"/>
  <c r="A6048" i="1"/>
  <c r="A6049" i="1"/>
  <c r="A6050" i="1"/>
  <c r="A6051" i="1"/>
  <c r="A6052" i="1"/>
  <c r="A6053" i="1"/>
  <c r="A6054" i="1"/>
  <c r="A6055" i="1"/>
  <c r="A6056" i="1"/>
  <c r="A6057" i="1"/>
  <c r="A6058" i="1"/>
  <c r="A6059" i="1"/>
  <c r="A6060" i="1"/>
  <c r="A6061" i="1"/>
  <c r="A6062" i="1"/>
  <c r="A6063" i="1"/>
  <c r="A6064" i="1"/>
  <c r="A6065" i="1"/>
  <c r="A6066" i="1"/>
  <c r="A6067" i="1"/>
  <c r="A6068" i="1"/>
  <c r="A6069" i="1"/>
  <c r="A6070" i="1"/>
  <c r="A6071" i="1"/>
  <c r="A6072" i="1"/>
  <c r="A6073" i="1"/>
  <c r="A6074" i="1"/>
  <c r="A6075" i="1"/>
  <c r="A6076" i="1"/>
  <c r="A6077" i="1"/>
  <c r="A6078" i="1"/>
  <c r="A6079" i="1"/>
  <c r="A6080" i="1"/>
  <c r="A6081" i="1"/>
  <c r="A6082" i="1"/>
  <c r="A6083" i="1"/>
  <c r="A6084" i="1"/>
  <c r="A6085" i="1"/>
  <c r="A6086" i="1"/>
  <c r="A6087" i="1"/>
  <c r="A6088" i="1"/>
  <c r="A6089" i="1"/>
  <c r="A6090" i="1"/>
  <c r="A6091" i="1"/>
  <c r="A6092" i="1"/>
  <c r="A6093" i="1"/>
  <c r="A6094" i="1"/>
  <c r="A6095" i="1"/>
  <c r="A6096" i="1"/>
  <c r="A6097" i="1"/>
  <c r="A6098" i="1"/>
  <c r="A6099" i="1"/>
  <c r="A6100" i="1"/>
  <c r="A6101" i="1"/>
  <c r="A6102" i="1"/>
  <c r="A6103" i="1"/>
  <c r="A6104" i="1"/>
  <c r="A6105" i="1"/>
  <c r="A6106" i="1"/>
  <c r="A6107" i="1"/>
  <c r="A6108" i="1"/>
  <c r="A6109" i="1"/>
  <c r="A6110" i="1"/>
  <c r="A6111" i="1"/>
  <c r="A6112" i="1"/>
  <c r="A6113" i="1"/>
  <c r="A6114" i="1"/>
  <c r="A6115" i="1"/>
  <c r="A6116" i="1"/>
  <c r="A6117" i="1"/>
  <c r="A6118" i="1"/>
  <c r="A6119" i="1"/>
  <c r="A6120" i="1"/>
  <c r="A6121" i="1"/>
  <c r="A6122" i="1"/>
  <c r="A6123" i="1"/>
  <c r="A6124" i="1"/>
  <c r="A6125" i="1"/>
  <c r="A6126" i="1"/>
  <c r="A6127" i="1"/>
  <c r="A6128" i="1"/>
  <c r="A6129" i="1"/>
  <c r="A6130" i="1"/>
  <c r="A6131" i="1"/>
  <c r="A6132" i="1"/>
  <c r="A6133" i="1"/>
  <c r="A6134" i="1"/>
  <c r="A6135" i="1"/>
  <c r="A6136" i="1"/>
  <c r="A6137" i="1"/>
  <c r="A6138" i="1"/>
  <c r="A6139" i="1"/>
  <c r="A6140" i="1"/>
  <c r="A6141" i="1"/>
  <c r="A6142" i="1"/>
  <c r="A6143" i="1"/>
  <c r="A6144" i="1"/>
  <c r="A6145" i="1"/>
  <c r="A6146" i="1"/>
  <c r="A6147" i="1"/>
  <c r="A6148" i="1"/>
  <c r="A6149" i="1"/>
  <c r="A6150" i="1"/>
  <c r="A6151" i="1"/>
  <c r="A6152" i="1"/>
  <c r="A6153" i="1"/>
  <c r="A6154" i="1"/>
  <c r="A6155" i="1"/>
  <c r="A6156" i="1"/>
  <c r="A6157" i="1"/>
  <c r="A6158" i="1"/>
  <c r="A6159" i="1"/>
  <c r="A6160" i="1"/>
  <c r="A6161" i="1"/>
  <c r="A6162" i="1"/>
  <c r="A6163" i="1"/>
  <c r="A6164" i="1"/>
  <c r="A6165" i="1"/>
  <c r="A6166" i="1"/>
  <c r="A6167" i="1"/>
  <c r="A6168" i="1"/>
  <c r="A6169" i="1"/>
  <c r="A6170" i="1"/>
  <c r="A6171" i="1"/>
  <c r="A6172" i="1"/>
  <c r="A6173" i="1"/>
  <c r="A6174" i="1"/>
  <c r="A6175" i="1"/>
  <c r="A6176" i="1"/>
  <c r="A6177" i="1"/>
  <c r="A6178" i="1"/>
  <c r="A6179" i="1"/>
  <c r="A6180" i="1"/>
  <c r="A6181" i="1"/>
  <c r="A6182" i="1"/>
  <c r="A6183" i="1"/>
  <c r="A6184" i="1"/>
  <c r="A6185" i="1"/>
  <c r="A6186" i="1"/>
  <c r="A6187" i="1"/>
  <c r="A6188" i="1"/>
  <c r="A6189" i="1"/>
  <c r="A6190" i="1"/>
  <c r="A6191" i="1"/>
  <c r="A6192" i="1"/>
  <c r="A6193" i="1"/>
  <c r="A6194" i="1"/>
  <c r="A6195" i="1"/>
  <c r="A6196" i="1"/>
  <c r="A6197" i="1"/>
  <c r="A6198" i="1"/>
  <c r="A6199" i="1"/>
  <c r="A6200" i="1"/>
  <c r="A6201" i="1"/>
  <c r="A6202" i="1"/>
  <c r="A6203" i="1"/>
  <c r="A6204" i="1"/>
  <c r="A6205" i="1"/>
  <c r="A6206" i="1"/>
  <c r="A6207" i="1"/>
  <c r="A6208" i="1"/>
  <c r="A6209" i="1"/>
  <c r="A6210" i="1"/>
  <c r="A6211" i="1"/>
  <c r="A6212" i="1"/>
  <c r="A6213" i="1"/>
  <c r="A6214" i="1"/>
  <c r="A6215" i="1"/>
  <c r="A6216" i="1"/>
  <c r="A6217" i="1"/>
  <c r="A6218" i="1"/>
  <c r="A6219" i="1"/>
  <c r="A6220" i="1"/>
  <c r="A6221" i="1"/>
  <c r="A6222" i="1"/>
  <c r="A6223" i="1"/>
  <c r="A6224" i="1"/>
  <c r="A6225" i="1"/>
  <c r="A6226" i="1"/>
  <c r="A6227" i="1"/>
  <c r="A6228" i="1"/>
  <c r="A6229" i="1"/>
  <c r="A6230" i="1"/>
  <c r="A6231" i="1"/>
  <c r="A6232" i="1"/>
  <c r="A6233" i="1"/>
  <c r="A6234" i="1"/>
  <c r="A6235" i="1"/>
  <c r="A6236" i="1"/>
  <c r="A6237" i="1"/>
  <c r="A6238" i="1"/>
  <c r="A6239" i="1"/>
  <c r="A6240" i="1"/>
  <c r="A6241" i="1"/>
  <c r="A6242" i="1"/>
  <c r="A6243" i="1"/>
  <c r="A6244" i="1"/>
  <c r="A6245" i="1"/>
  <c r="A6246" i="1"/>
  <c r="A6247" i="1"/>
  <c r="A6248" i="1"/>
  <c r="A6249" i="1"/>
  <c r="A6250" i="1"/>
  <c r="A6251" i="1"/>
  <c r="A6252" i="1"/>
  <c r="A6253" i="1"/>
  <c r="A6254" i="1"/>
  <c r="A6255" i="1"/>
  <c r="A6256" i="1"/>
  <c r="A6257" i="1"/>
  <c r="A6258" i="1"/>
  <c r="A6259" i="1"/>
  <c r="A6260" i="1"/>
  <c r="A6261" i="1"/>
  <c r="A6262" i="1"/>
  <c r="A6263" i="1"/>
  <c r="A6264" i="1"/>
  <c r="A6265" i="1"/>
  <c r="A6266" i="1"/>
  <c r="A6267" i="1"/>
  <c r="A6268" i="1"/>
  <c r="A6269" i="1"/>
  <c r="A6270" i="1"/>
  <c r="A6271" i="1"/>
  <c r="A6272" i="1"/>
  <c r="A6273" i="1"/>
  <c r="A6274" i="1"/>
  <c r="A6275" i="1"/>
  <c r="A6276" i="1"/>
  <c r="A6277" i="1"/>
  <c r="A6278" i="1"/>
  <c r="A6279" i="1"/>
  <c r="A6280" i="1"/>
  <c r="A6281" i="1"/>
  <c r="A6282" i="1"/>
  <c r="A6283" i="1"/>
  <c r="A6284" i="1"/>
  <c r="A6285" i="1"/>
  <c r="A6286" i="1"/>
  <c r="A6287" i="1"/>
  <c r="A6288" i="1"/>
  <c r="A6289" i="1"/>
  <c r="A6290" i="1"/>
  <c r="A6291" i="1"/>
  <c r="A6292" i="1"/>
  <c r="A6293" i="1"/>
  <c r="A6294" i="1"/>
  <c r="A6295" i="1"/>
  <c r="A6296" i="1"/>
  <c r="A6297" i="1"/>
  <c r="A6298" i="1"/>
  <c r="A6299" i="1"/>
  <c r="A6300" i="1"/>
  <c r="A6301" i="1"/>
  <c r="A6302" i="1"/>
  <c r="A6303" i="1"/>
  <c r="A6304" i="1"/>
  <c r="A6305" i="1"/>
  <c r="A6306" i="1"/>
  <c r="A6307" i="1"/>
  <c r="A6308" i="1"/>
  <c r="A6309" i="1"/>
  <c r="A6310" i="1"/>
  <c r="A6311" i="1"/>
  <c r="A6312" i="1"/>
  <c r="A6313" i="1"/>
  <c r="A6314" i="1"/>
  <c r="A6315" i="1"/>
  <c r="A6316" i="1"/>
  <c r="A6317" i="1"/>
  <c r="A6318" i="1"/>
  <c r="A6319" i="1"/>
  <c r="A6320" i="1"/>
  <c r="A6321" i="1"/>
  <c r="A6322" i="1"/>
  <c r="A6323" i="1"/>
  <c r="A6324" i="1"/>
  <c r="A6325" i="1"/>
  <c r="A6326" i="1"/>
  <c r="A6327" i="1"/>
  <c r="A6328" i="1"/>
  <c r="A6329" i="1"/>
  <c r="A6330" i="1"/>
  <c r="A6331" i="1"/>
  <c r="A6332" i="1"/>
  <c r="A6333" i="1"/>
  <c r="A6334" i="1"/>
  <c r="A6335" i="1"/>
  <c r="A6336" i="1"/>
  <c r="A6337" i="1"/>
  <c r="A6338" i="1"/>
  <c r="A6339" i="1"/>
  <c r="A6340" i="1"/>
  <c r="A6341" i="1"/>
  <c r="A6342" i="1"/>
  <c r="A6343" i="1"/>
  <c r="A6344" i="1"/>
  <c r="A6345" i="1"/>
  <c r="A6346" i="1"/>
  <c r="A6347" i="1"/>
  <c r="A6348" i="1"/>
  <c r="A6349" i="1"/>
  <c r="A6350" i="1"/>
  <c r="A6351" i="1"/>
  <c r="A6352" i="1"/>
  <c r="A6353" i="1"/>
  <c r="A6354" i="1"/>
  <c r="A6355" i="1"/>
  <c r="A6356" i="1"/>
  <c r="A6357" i="1"/>
  <c r="A6358" i="1"/>
  <c r="A6359" i="1"/>
  <c r="A6360" i="1"/>
  <c r="A6361" i="1"/>
  <c r="A6362" i="1"/>
  <c r="A6363" i="1"/>
  <c r="A6364" i="1"/>
  <c r="A6365" i="1"/>
  <c r="A6366" i="1"/>
  <c r="A6367" i="1"/>
  <c r="A6368" i="1"/>
  <c r="A6369" i="1"/>
  <c r="A6370" i="1"/>
  <c r="A6371" i="1"/>
  <c r="A6372" i="1"/>
  <c r="A6373" i="1"/>
  <c r="A6374" i="1"/>
  <c r="A6375" i="1"/>
  <c r="A6376" i="1"/>
  <c r="A6377" i="1"/>
  <c r="A6378" i="1"/>
  <c r="A6379" i="1"/>
  <c r="A6380" i="1"/>
  <c r="A6381" i="1"/>
  <c r="A6382" i="1"/>
  <c r="A6383" i="1"/>
  <c r="A6384" i="1"/>
  <c r="A6385" i="1"/>
  <c r="A6386" i="1"/>
  <c r="A6387" i="1"/>
  <c r="A6388" i="1"/>
  <c r="A6389" i="1"/>
  <c r="A6390" i="1"/>
  <c r="A6391" i="1"/>
  <c r="A6392" i="1"/>
  <c r="A6393" i="1"/>
  <c r="A6394" i="1"/>
  <c r="A6395" i="1"/>
  <c r="A6396" i="1"/>
  <c r="A6397" i="1"/>
  <c r="A6398" i="1"/>
  <c r="A6399" i="1"/>
  <c r="A6400" i="1"/>
  <c r="A6401" i="1"/>
  <c r="A6402" i="1"/>
  <c r="A6403" i="1"/>
  <c r="A6404" i="1"/>
  <c r="A6405" i="1"/>
  <c r="A6406" i="1"/>
  <c r="A6407" i="1"/>
  <c r="A6408" i="1"/>
  <c r="A6409" i="1"/>
  <c r="A6410" i="1"/>
  <c r="A6411" i="1"/>
  <c r="A6412" i="1"/>
  <c r="A6413" i="1"/>
  <c r="A6414" i="1"/>
  <c r="A6415" i="1"/>
  <c r="A6416" i="1"/>
  <c r="A6417" i="1"/>
  <c r="A6418" i="1"/>
  <c r="A6419" i="1"/>
  <c r="A6420" i="1"/>
  <c r="A6421" i="1"/>
  <c r="A6422" i="1"/>
  <c r="A6423" i="1"/>
  <c r="A6424" i="1"/>
  <c r="A6425" i="1"/>
  <c r="A6426" i="1"/>
  <c r="A6427" i="1"/>
  <c r="A6428" i="1"/>
  <c r="A6429" i="1"/>
  <c r="A6430" i="1"/>
  <c r="A6431" i="1"/>
  <c r="A6432" i="1"/>
  <c r="A6433" i="1"/>
  <c r="A6434" i="1"/>
  <c r="A6435" i="1"/>
  <c r="A6436" i="1"/>
  <c r="A6437" i="1"/>
  <c r="A6438" i="1"/>
  <c r="A6439" i="1"/>
  <c r="A6440" i="1"/>
  <c r="A6441" i="1"/>
  <c r="A6442" i="1"/>
  <c r="A6443" i="1"/>
  <c r="A6444" i="1"/>
  <c r="A6445" i="1"/>
  <c r="A6446" i="1"/>
  <c r="A6447" i="1"/>
  <c r="A6448" i="1"/>
  <c r="A6449" i="1"/>
  <c r="A6450" i="1"/>
  <c r="A6451" i="1"/>
  <c r="A6452" i="1"/>
  <c r="A6453" i="1"/>
  <c r="A6454" i="1"/>
  <c r="A6455" i="1"/>
  <c r="A6456" i="1"/>
  <c r="A6457" i="1"/>
  <c r="A6458" i="1"/>
  <c r="A6459" i="1"/>
  <c r="A6460" i="1"/>
  <c r="A6461" i="1"/>
  <c r="A6462" i="1"/>
  <c r="A6463" i="1"/>
  <c r="A6464" i="1"/>
  <c r="A6465" i="1"/>
  <c r="A6466" i="1"/>
  <c r="A6467" i="1"/>
  <c r="A6468" i="1"/>
  <c r="A6469" i="1"/>
  <c r="A6470" i="1"/>
  <c r="A6471" i="1"/>
  <c r="A6472" i="1"/>
  <c r="A6473" i="1"/>
  <c r="A6474" i="1"/>
  <c r="A6475" i="1"/>
  <c r="A6476" i="1"/>
  <c r="A6477" i="1"/>
  <c r="A6478" i="1"/>
  <c r="A6479" i="1"/>
  <c r="A6480" i="1"/>
  <c r="A6481" i="1"/>
  <c r="A6482" i="1"/>
  <c r="A6483" i="1"/>
  <c r="A6484" i="1"/>
  <c r="A6485" i="1"/>
  <c r="A6486" i="1"/>
  <c r="A6487" i="1"/>
  <c r="A6488" i="1"/>
  <c r="A6489" i="1"/>
  <c r="A6490" i="1"/>
  <c r="A6491" i="1"/>
  <c r="A6492" i="1"/>
  <c r="A6493" i="1"/>
  <c r="A6494" i="1"/>
  <c r="A6495" i="1"/>
  <c r="A6496" i="1"/>
  <c r="A6497" i="1"/>
  <c r="A6498" i="1"/>
  <c r="A6499" i="1"/>
  <c r="A6500" i="1"/>
  <c r="A6501" i="1"/>
  <c r="A6502" i="1"/>
  <c r="A6503" i="1"/>
  <c r="A6504" i="1"/>
  <c r="A6505" i="1"/>
  <c r="A6506" i="1"/>
  <c r="A6507" i="1"/>
  <c r="A6508" i="1"/>
  <c r="A6509" i="1"/>
  <c r="A6510" i="1"/>
  <c r="A6511" i="1"/>
  <c r="A6512" i="1"/>
  <c r="A6513" i="1"/>
  <c r="A6514" i="1"/>
  <c r="A6515" i="1"/>
  <c r="A6516" i="1"/>
  <c r="A6517" i="1"/>
  <c r="A6518" i="1"/>
  <c r="A6519" i="1"/>
  <c r="A6520" i="1"/>
  <c r="A6521" i="1"/>
  <c r="A6522" i="1"/>
  <c r="A6523" i="1"/>
  <c r="A6524" i="1"/>
  <c r="A6525" i="1"/>
  <c r="A6526" i="1"/>
  <c r="A6527" i="1"/>
  <c r="A6528" i="1"/>
  <c r="A6529" i="1"/>
  <c r="A6530" i="1"/>
  <c r="A6531" i="1"/>
  <c r="A6532" i="1"/>
  <c r="A6533" i="1"/>
  <c r="A6534" i="1"/>
  <c r="A6535" i="1"/>
  <c r="A6536" i="1"/>
  <c r="A6537" i="1"/>
  <c r="A6538" i="1"/>
  <c r="A6539" i="1"/>
  <c r="A6540" i="1"/>
  <c r="A6541" i="1"/>
  <c r="A6542" i="1"/>
  <c r="A6543" i="1"/>
  <c r="A6544" i="1"/>
  <c r="A6545" i="1"/>
  <c r="A6546" i="1"/>
  <c r="A6547" i="1"/>
  <c r="A6548" i="1"/>
  <c r="A6549" i="1"/>
  <c r="A6550" i="1"/>
  <c r="A6551" i="1"/>
  <c r="A6552" i="1"/>
  <c r="A6553" i="1"/>
  <c r="A6554" i="1"/>
  <c r="A6555" i="1"/>
  <c r="A6556" i="1"/>
  <c r="A6557" i="1"/>
  <c r="A6558" i="1"/>
  <c r="A6559" i="1"/>
  <c r="A6560" i="1"/>
  <c r="A6561" i="1"/>
  <c r="A6562" i="1"/>
  <c r="A6563" i="1"/>
  <c r="A6564" i="1"/>
  <c r="A6565" i="1"/>
  <c r="A6566" i="1"/>
  <c r="A6567" i="1"/>
  <c r="A6568" i="1"/>
  <c r="A6569" i="1"/>
  <c r="A6570" i="1"/>
  <c r="A6571" i="1"/>
  <c r="A6572" i="1"/>
  <c r="A6573" i="1"/>
  <c r="A6574" i="1"/>
  <c r="A6575" i="1"/>
  <c r="A6576" i="1"/>
  <c r="A6577" i="1"/>
  <c r="A6578" i="1"/>
  <c r="A6579" i="1"/>
  <c r="A6580" i="1"/>
  <c r="A6581" i="1"/>
  <c r="A6582" i="1"/>
  <c r="A6583" i="1"/>
  <c r="A6584" i="1"/>
  <c r="A6585" i="1"/>
  <c r="A6586" i="1"/>
  <c r="A6587" i="1"/>
  <c r="A6588" i="1"/>
  <c r="A6589" i="1"/>
  <c r="A6590" i="1"/>
  <c r="A6591" i="1"/>
  <c r="A6592" i="1"/>
  <c r="A6593" i="1"/>
  <c r="A6594" i="1"/>
  <c r="A6595" i="1"/>
  <c r="A6596" i="1"/>
  <c r="A6597" i="1"/>
  <c r="A6598" i="1"/>
  <c r="A6599" i="1"/>
  <c r="A6600" i="1"/>
  <c r="A6601" i="1"/>
  <c r="A6602" i="1"/>
  <c r="A6603" i="1"/>
  <c r="A6604" i="1"/>
  <c r="A6605" i="1"/>
  <c r="A6606" i="1"/>
  <c r="A6607" i="1"/>
  <c r="A6608" i="1"/>
  <c r="A6609" i="1"/>
  <c r="A6610" i="1"/>
  <c r="A6611" i="1"/>
  <c r="A6612" i="1"/>
  <c r="A6613" i="1"/>
  <c r="A6614" i="1"/>
  <c r="A6615" i="1"/>
  <c r="A6616" i="1"/>
  <c r="A6617" i="1"/>
  <c r="A6618" i="1"/>
  <c r="A6619" i="1"/>
  <c r="A6620" i="1"/>
  <c r="A6621" i="1"/>
  <c r="A6622" i="1"/>
  <c r="A6623" i="1"/>
  <c r="A6624" i="1"/>
  <c r="A6625" i="1"/>
  <c r="A6626" i="1"/>
  <c r="A6627" i="1"/>
  <c r="A6628" i="1"/>
  <c r="A6629" i="1"/>
  <c r="A6630" i="1"/>
  <c r="A6631" i="1"/>
  <c r="A6632" i="1"/>
  <c r="A6633" i="1"/>
  <c r="A6634" i="1"/>
  <c r="A6635" i="1"/>
  <c r="A6636" i="1"/>
  <c r="A6637" i="1"/>
  <c r="A6638" i="1"/>
  <c r="A6639" i="1"/>
  <c r="A6640" i="1"/>
  <c r="A6641" i="1"/>
  <c r="A6642" i="1"/>
  <c r="A6643" i="1"/>
  <c r="A6644" i="1"/>
  <c r="A6645" i="1"/>
  <c r="A6646" i="1"/>
  <c r="A6647" i="1"/>
  <c r="A6648" i="1"/>
  <c r="A6649" i="1"/>
  <c r="A6650" i="1"/>
  <c r="A6651" i="1"/>
  <c r="A6652" i="1"/>
  <c r="A6653" i="1"/>
  <c r="A6654" i="1"/>
  <c r="A6655" i="1"/>
  <c r="A6656" i="1"/>
  <c r="A6657" i="1"/>
  <c r="A6658" i="1"/>
  <c r="A6659" i="1"/>
  <c r="A6660" i="1"/>
  <c r="A6661" i="1"/>
  <c r="A6662" i="1"/>
  <c r="A6663" i="1"/>
  <c r="A6664" i="1"/>
  <c r="A6665" i="1"/>
  <c r="A6666" i="1"/>
  <c r="A6667" i="1"/>
  <c r="A6668" i="1"/>
  <c r="A6669" i="1"/>
  <c r="A6670" i="1"/>
  <c r="A6671" i="1"/>
  <c r="A6672" i="1"/>
  <c r="A6673" i="1"/>
  <c r="A6674" i="1"/>
  <c r="A6675" i="1"/>
  <c r="A6676" i="1"/>
  <c r="A6677" i="1"/>
  <c r="A6678" i="1"/>
  <c r="A6679" i="1"/>
  <c r="A6680" i="1"/>
  <c r="A6681" i="1"/>
  <c r="A6682" i="1"/>
  <c r="A6683" i="1"/>
  <c r="A6684" i="1"/>
  <c r="A6685" i="1"/>
  <c r="A6686" i="1"/>
  <c r="A6687" i="1"/>
  <c r="A6688" i="1"/>
  <c r="A6689" i="1"/>
  <c r="A6690" i="1"/>
  <c r="A6691" i="1"/>
  <c r="A6692" i="1"/>
  <c r="A6693" i="1"/>
  <c r="A6694" i="1"/>
  <c r="A6695" i="1"/>
  <c r="A6696" i="1"/>
  <c r="A6697" i="1"/>
  <c r="A6698" i="1"/>
  <c r="A6699" i="1"/>
  <c r="A6700" i="1"/>
  <c r="A6701" i="1"/>
  <c r="A6702" i="1"/>
  <c r="A6703" i="1"/>
  <c r="A6704" i="1"/>
  <c r="A6705" i="1"/>
  <c r="A6706" i="1"/>
  <c r="A6707" i="1"/>
  <c r="A6708" i="1"/>
  <c r="A6709" i="1"/>
  <c r="A6710" i="1"/>
  <c r="A6711" i="1"/>
  <c r="A6712" i="1"/>
  <c r="A6713" i="1"/>
  <c r="A6714" i="1"/>
  <c r="A6715" i="1"/>
  <c r="A6716" i="1"/>
  <c r="A6717" i="1"/>
  <c r="A6718" i="1"/>
  <c r="A6719" i="1"/>
  <c r="A6720" i="1"/>
  <c r="A6721" i="1"/>
  <c r="A6722" i="1"/>
  <c r="A6723" i="1"/>
  <c r="A6724" i="1"/>
  <c r="A6725" i="1"/>
  <c r="A6726" i="1"/>
  <c r="A6727" i="1"/>
  <c r="A6728" i="1"/>
  <c r="A6729" i="1"/>
  <c r="A6730" i="1"/>
  <c r="A6731" i="1"/>
  <c r="A6732" i="1"/>
  <c r="A6733" i="1"/>
  <c r="A6734" i="1"/>
  <c r="A6735" i="1"/>
  <c r="A6736" i="1"/>
  <c r="A6737" i="1"/>
  <c r="A6738" i="1"/>
  <c r="A6739" i="1"/>
  <c r="A6740" i="1"/>
  <c r="A6741" i="1"/>
  <c r="A6742" i="1"/>
  <c r="A6743" i="1"/>
  <c r="A6744" i="1"/>
  <c r="A6745" i="1"/>
  <c r="A6746" i="1"/>
  <c r="A6747" i="1"/>
  <c r="A6748" i="1"/>
  <c r="A6749" i="1"/>
  <c r="A6750" i="1"/>
  <c r="A6751" i="1"/>
  <c r="A6752" i="1"/>
  <c r="A6753" i="1"/>
  <c r="A6754" i="1"/>
  <c r="A6755" i="1"/>
  <c r="A6756" i="1"/>
  <c r="A6757" i="1"/>
  <c r="A6758" i="1"/>
  <c r="A6759" i="1"/>
  <c r="A6760" i="1"/>
  <c r="A6761" i="1"/>
  <c r="A6762" i="1"/>
  <c r="A6763" i="1"/>
  <c r="A6764" i="1"/>
  <c r="A6765" i="1"/>
  <c r="A6766" i="1"/>
  <c r="A6767" i="1"/>
  <c r="A6768" i="1"/>
  <c r="A6769" i="1"/>
  <c r="A6770" i="1"/>
  <c r="A6771" i="1"/>
  <c r="A6772" i="1"/>
  <c r="A6773" i="1"/>
  <c r="A6774" i="1"/>
  <c r="A6775" i="1"/>
  <c r="A6776" i="1"/>
  <c r="A6777" i="1"/>
  <c r="A6778" i="1"/>
  <c r="A6779" i="1"/>
  <c r="A6780" i="1"/>
  <c r="A6781" i="1"/>
  <c r="A6782" i="1"/>
  <c r="A6783" i="1"/>
  <c r="A6784" i="1"/>
  <c r="A6785" i="1"/>
  <c r="A6786" i="1"/>
  <c r="A6787" i="1"/>
  <c r="A6788" i="1"/>
  <c r="A6789" i="1"/>
  <c r="A6790" i="1"/>
  <c r="A6791" i="1"/>
  <c r="A6792" i="1"/>
  <c r="A6793" i="1"/>
  <c r="A6794" i="1"/>
  <c r="A6795" i="1"/>
  <c r="A6796" i="1"/>
  <c r="A6797" i="1"/>
  <c r="A6798" i="1"/>
  <c r="A6799" i="1"/>
  <c r="A6800" i="1"/>
  <c r="A6801" i="1"/>
  <c r="A6802" i="1"/>
  <c r="A6803" i="1"/>
  <c r="A6804" i="1"/>
  <c r="A6805" i="1"/>
  <c r="A6806" i="1"/>
  <c r="A6807" i="1"/>
  <c r="A6808" i="1"/>
  <c r="A6809" i="1"/>
  <c r="A6810" i="1"/>
  <c r="A6811" i="1"/>
  <c r="A6812" i="1"/>
  <c r="A6813" i="1"/>
  <c r="A6814" i="1"/>
  <c r="A6815" i="1"/>
  <c r="A6816" i="1"/>
  <c r="A6817" i="1"/>
  <c r="A6818" i="1"/>
  <c r="A6819" i="1"/>
  <c r="A6820" i="1"/>
  <c r="A6821" i="1"/>
  <c r="A6822" i="1"/>
  <c r="A6823" i="1"/>
  <c r="A6824" i="1"/>
  <c r="A6825" i="1"/>
  <c r="A6826" i="1"/>
  <c r="A6827" i="1"/>
  <c r="A6828" i="1"/>
  <c r="A6829" i="1"/>
  <c r="A6830" i="1"/>
  <c r="A6831" i="1"/>
  <c r="A6832" i="1"/>
  <c r="A6833" i="1"/>
  <c r="A6834" i="1"/>
  <c r="A6835" i="1"/>
  <c r="A6836" i="1"/>
  <c r="A6837" i="1"/>
  <c r="A6838" i="1"/>
  <c r="A6839" i="1"/>
  <c r="A6840" i="1"/>
  <c r="A6841" i="1"/>
  <c r="A6842" i="1"/>
  <c r="A6843" i="1"/>
  <c r="A6844" i="1"/>
  <c r="A6845" i="1"/>
  <c r="A6846" i="1"/>
  <c r="A6847" i="1"/>
  <c r="A6848" i="1"/>
  <c r="A6849" i="1"/>
  <c r="A6850" i="1"/>
  <c r="A6851" i="1"/>
  <c r="A6852" i="1"/>
  <c r="A6853" i="1"/>
  <c r="A6854" i="1"/>
  <c r="A6855" i="1"/>
  <c r="A6856" i="1"/>
  <c r="A6857" i="1"/>
  <c r="A6858" i="1"/>
  <c r="A6859" i="1"/>
  <c r="A6860" i="1"/>
  <c r="A6861" i="1"/>
  <c r="A6862" i="1"/>
  <c r="A6863" i="1"/>
  <c r="A6864" i="1"/>
  <c r="A6865" i="1"/>
  <c r="A6866" i="1"/>
  <c r="A6867" i="1"/>
  <c r="A6868" i="1"/>
  <c r="A6869" i="1"/>
  <c r="A6870" i="1"/>
  <c r="A6871" i="1"/>
  <c r="A6872" i="1"/>
  <c r="A6873" i="1"/>
  <c r="A6874" i="1"/>
  <c r="A6875" i="1"/>
  <c r="A6876" i="1"/>
  <c r="A6877" i="1"/>
  <c r="A6878" i="1"/>
  <c r="A6879" i="1"/>
  <c r="A6880" i="1"/>
  <c r="A6881" i="1"/>
  <c r="A6882" i="1"/>
  <c r="A6883" i="1"/>
  <c r="A6884" i="1"/>
  <c r="A6885" i="1"/>
  <c r="A6886" i="1"/>
  <c r="A6887" i="1"/>
  <c r="A6888" i="1"/>
  <c r="A6889" i="1"/>
  <c r="A6890" i="1"/>
  <c r="A6891" i="1"/>
  <c r="A6892" i="1"/>
  <c r="A6893" i="1"/>
  <c r="A6894" i="1"/>
  <c r="A6895" i="1"/>
  <c r="A6896" i="1"/>
  <c r="A6897" i="1"/>
  <c r="A6898" i="1"/>
  <c r="A6899" i="1"/>
  <c r="A6900" i="1"/>
  <c r="A6901" i="1"/>
  <c r="A6902" i="1"/>
  <c r="A6903" i="1"/>
  <c r="A6904" i="1"/>
  <c r="A6905" i="1"/>
  <c r="A6906" i="1"/>
  <c r="A6907" i="1"/>
  <c r="A6908" i="1"/>
  <c r="A6909" i="1"/>
  <c r="A6910" i="1"/>
  <c r="A6911" i="1"/>
  <c r="A6912" i="1"/>
  <c r="A6913" i="1"/>
  <c r="A6914" i="1"/>
  <c r="A6915" i="1"/>
  <c r="A6916" i="1"/>
  <c r="A6917" i="1"/>
  <c r="A6918" i="1"/>
  <c r="A6919" i="1"/>
  <c r="A6920" i="1"/>
  <c r="A6921" i="1"/>
  <c r="A6922" i="1"/>
  <c r="A6923" i="1"/>
  <c r="A6924" i="1"/>
  <c r="A6925" i="1"/>
  <c r="A6926" i="1"/>
  <c r="A6927" i="1"/>
  <c r="A6928" i="1"/>
  <c r="A6929" i="1"/>
  <c r="A6930" i="1"/>
  <c r="A6931" i="1"/>
  <c r="A6932" i="1"/>
  <c r="A6933" i="1"/>
  <c r="A6934" i="1"/>
  <c r="A6935" i="1"/>
  <c r="A6936" i="1"/>
  <c r="A6937" i="1"/>
  <c r="A6938" i="1"/>
  <c r="A6939" i="1"/>
  <c r="A6940" i="1"/>
  <c r="A6941" i="1"/>
  <c r="A6942" i="1"/>
  <c r="A6943" i="1"/>
  <c r="A6944" i="1"/>
  <c r="A6945" i="1"/>
  <c r="A6946" i="1"/>
  <c r="A6947" i="1"/>
  <c r="A6948" i="1"/>
  <c r="A6949" i="1"/>
  <c r="A6950" i="1"/>
  <c r="A6951" i="1"/>
  <c r="A6952" i="1"/>
  <c r="A6953" i="1"/>
  <c r="A6954" i="1"/>
  <c r="A6955" i="1"/>
  <c r="A6956" i="1"/>
  <c r="A6957" i="1"/>
  <c r="A6958" i="1"/>
  <c r="A6959" i="1"/>
  <c r="A6960" i="1"/>
  <c r="A6961" i="1"/>
  <c r="A6962" i="1"/>
  <c r="A6963" i="1"/>
  <c r="A6964" i="1"/>
  <c r="A6965" i="1"/>
  <c r="A6966" i="1"/>
  <c r="A6967" i="1"/>
  <c r="A6968" i="1"/>
  <c r="A6969" i="1"/>
  <c r="A6970" i="1"/>
  <c r="A6971" i="1"/>
  <c r="A6972" i="1"/>
  <c r="A6973" i="1"/>
  <c r="A6974" i="1"/>
  <c r="A6975" i="1"/>
  <c r="A6976" i="1"/>
  <c r="A6977" i="1"/>
  <c r="A6978" i="1"/>
  <c r="A6979" i="1"/>
  <c r="A6980" i="1"/>
  <c r="A6981" i="1"/>
  <c r="A6982" i="1"/>
  <c r="A6983" i="1"/>
  <c r="A6984" i="1"/>
  <c r="A6985" i="1"/>
  <c r="A6986" i="1"/>
  <c r="A6987" i="1"/>
  <c r="A6988" i="1"/>
  <c r="A6989" i="1"/>
  <c r="A6990" i="1"/>
  <c r="A6991" i="1"/>
  <c r="A6992" i="1"/>
  <c r="A6993" i="1"/>
  <c r="A6994" i="1"/>
  <c r="A6995" i="1"/>
  <c r="A6996" i="1"/>
  <c r="A6997" i="1"/>
  <c r="A6998" i="1"/>
  <c r="A6999" i="1"/>
  <c r="A7000" i="1"/>
  <c r="A7001" i="1"/>
  <c r="A7002" i="1"/>
  <c r="A7003" i="1"/>
  <c r="A7004" i="1"/>
  <c r="A7005" i="1"/>
  <c r="A7006" i="1"/>
  <c r="A7007" i="1"/>
  <c r="A7008" i="1"/>
  <c r="A7009" i="1"/>
  <c r="A7010" i="1"/>
  <c r="A7011" i="1"/>
  <c r="A7012" i="1"/>
  <c r="A7013" i="1"/>
  <c r="A7014" i="1"/>
  <c r="A7015" i="1"/>
  <c r="A7016" i="1"/>
  <c r="A7017" i="1"/>
  <c r="A7018" i="1"/>
  <c r="A7019" i="1"/>
  <c r="A7020" i="1"/>
  <c r="A7021" i="1"/>
  <c r="A7022" i="1"/>
  <c r="A7023" i="1"/>
  <c r="A7024" i="1"/>
  <c r="A7025" i="1"/>
  <c r="A7026" i="1"/>
  <c r="A7027" i="1"/>
  <c r="A7028" i="1"/>
  <c r="A7029" i="1"/>
  <c r="A7030" i="1"/>
  <c r="A7031" i="1"/>
  <c r="A7032" i="1"/>
  <c r="A7033" i="1"/>
  <c r="A7034" i="1"/>
  <c r="A7035" i="1"/>
  <c r="A7036" i="1"/>
  <c r="A7037" i="1"/>
  <c r="A7038" i="1"/>
  <c r="A7039" i="1"/>
  <c r="A7040" i="1"/>
  <c r="A7041" i="1"/>
  <c r="A7042" i="1"/>
  <c r="A7043" i="1"/>
  <c r="A7044" i="1"/>
  <c r="A7045" i="1"/>
  <c r="A7046" i="1"/>
  <c r="A7047" i="1"/>
  <c r="A7048" i="1"/>
  <c r="A7049" i="1"/>
  <c r="A7050" i="1"/>
  <c r="A7051" i="1"/>
  <c r="A7052" i="1"/>
  <c r="A7053" i="1"/>
  <c r="A7054" i="1"/>
  <c r="A7055" i="1"/>
  <c r="A7056" i="1"/>
  <c r="A7057" i="1"/>
  <c r="A7058" i="1"/>
  <c r="A7059" i="1"/>
  <c r="A7060" i="1"/>
  <c r="A7061" i="1"/>
  <c r="A7062" i="1"/>
  <c r="A7063" i="1"/>
  <c r="A7064" i="1"/>
  <c r="A7065" i="1"/>
  <c r="A7066" i="1"/>
  <c r="A7067" i="1"/>
  <c r="A7068" i="1"/>
  <c r="A7069" i="1"/>
  <c r="A7070" i="1"/>
  <c r="A7071" i="1"/>
  <c r="A7072" i="1"/>
  <c r="A7073" i="1"/>
  <c r="A7074" i="1"/>
  <c r="A7075" i="1"/>
  <c r="A7076" i="1"/>
  <c r="A7077" i="1"/>
  <c r="A7078" i="1"/>
  <c r="A7079" i="1"/>
  <c r="A7080" i="1"/>
  <c r="A7081" i="1"/>
  <c r="A7082" i="1"/>
  <c r="A7083" i="1"/>
  <c r="A7084" i="1"/>
  <c r="A7085" i="1"/>
  <c r="A7086" i="1"/>
  <c r="A7087" i="1"/>
  <c r="A7088" i="1"/>
  <c r="A7089" i="1"/>
  <c r="A7090" i="1"/>
  <c r="A7091" i="1"/>
  <c r="A7092" i="1"/>
  <c r="A7093" i="1"/>
  <c r="A7094" i="1"/>
  <c r="A7095" i="1"/>
  <c r="A7096" i="1"/>
  <c r="A7097" i="1"/>
  <c r="A7098" i="1"/>
  <c r="A7099" i="1"/>
  <c r="A7100" i="1"/>
  <c r="A7101" i="1"/>
  <c r="A7102" i="1"/>
  <c r="A7103" i="1"/>
  <c r="A7104" i="1"/>
  <c r="A7105" i="1"/>
  <c r="A7106" i="1"/>
  <c r="A7107" i="1"/>
  <c r="A7108" i="1"/>
  <c r="A7109" i="1"/>
  <c r="A7110" i="1"/>
  <c r="A7111" i="1"/>
  <c r="A7112" i="1"/>
  <c r="A7113" i="1"/>
  <c r="A7114" i="1"/>
  <c r="A7115" i="1"/>
  <c r="A7116" i="1"/>
  <c r="A7117" i="1"/>
  <c r="A7118" i="1"/>
  <c r="A7119" i="1"/>
  <c r="A7120" i="1"/>
  <c r="A7121" i="1"/>
  <c r="A7122" i="1"/>
  <c r="A7123" i="1"/>
  <c r="A7124" i="1"/>
  <c r="A7125" i="1"/>
  <c r="A7126" i="1"/>
  <c r="A7127" i="1"/>
  <c r="A7128" i="1"/>
  <c r="A7129" i="1"/>
  <c r="A7130" i="1"/>
  <c r="A7131" i="1"/>
  <c r="A7132" i="1"/>
  <c r="A7133" i="1"/>
  <c r="A7134" i="1"/>
  <c r="A7135" i="1"/>
  <c r="A7136" i="1"/>
  <c r="A7137" i="1"/>
  <c r="A7138" i="1"/>
  <c r="A7139" i="1"/>
  <c r="A7140" i="1"/>
  <c r="A7141" i="1"/>
  <c r="A7142" i="1"/>
  <c r="A7143" i="1"/>
  <c r="A7144" i="1"/>
  <c r="A7145" i="1"/>
  <c r="A7146" i="1"/>
  <c r="A7147" i="1"/>
  <c r="A7148" i="1"/>
  <c r="A7149" i="1"/>
  <c r="A7150" i="1"/>
  <c r="A7151" i="1"/>
  <c r="A7152" i="1"/>
  <c r="A7153" i="1"/>
  <c r="A7154" i="1"/>
  <c r="A7155" i="1"/>
  <c r="A7156" i="1"/>
  <c r="A7157" i="1"/>
  <c r="A7158" i="1"/>
  <c r="A7159" i="1"/>
  <c r="A7160" i="1"/>
  <c r="A7161" i="1"/>
  <c r="A7162" i="1"/>
  <c r="A7163" i="1"/>
  <c r="A7164" i="1"/>
  <c r="A7165" i="1"/>
  <c r="A7166" i="1"/>
  <c r="A7167" i="1"/>
  <c r="A7168" i="1"/>
  <c r="A7169" i="1"/>
  <c r="A7170" i="1"/>
  <c r="A7171" i="1"/>
  <c r="A7172" i="1"/>
  <c r="A7173" i="1"/>
  <c r="A7174" i="1"/>
  <c r="A7175" i="1"/>
  <c r="A7176" i="1"/>
  <c r="A7177" i="1"/>
  <c r="A7178" i="1"/>
  <c r="A7179" i="1"/>
  <c r="A7180" i="1"/>
  <c r="A7181" i="1"/>
  <c r="A7182" i="1"/>
  <c r="A7183" i="1"/>
  <c r="A7184" i="1"/>
  <c r="A7185" i="1"/>
  <c r="A7186" i="1"/>
  <c r="A7187" i="1"/>
  <c r="A7188" i="1"/>
  <c r="A7189" i="1"/>
  <c r="A7190" i="1"/>
  <c r="A7191" i="1"/>
  <c r="A7192" i="1"/>
  <c r="A7193" i="1"/>
  <c r="A7194" i="1"/>
  <c r="A7195" i="1"/>
  <c r="A7196" i="1"/>
  <c r="A7197" i="1"/>
  <c r="A7198" i="1"/>
  <c r="A7199" i="1"/>
  <c r="A7200" i="1"/>
  <c r="A7201" i="1"/>
  <c r="A7202" i="1"/>
  <c r="A7203" i="1"/>
  <c r="A7204" i="1"/>
  <c r="A7205" i="1"/>
  <c r="A7206" i="1"/>
  <c r="A7207" i="1"/>
  <c r="A7208" i="1"/>
  <c r="A7209" i="1"/>
  <c r="A7210" i="1"/>
  <c r="A7211" i="1"/>
  <c r="A7212" i="1"/>
  <c r="A7213" i="1"/>
  <c r="A7214" i="1"/>
  <c r="A7215" i="1"/>
  <c r="A7216" i="1"/>
  <c r="A7217" i="1"/>
  <c r="A7218" i="1"/>
  <c r="A7219" i="1"/>
  <c r="A7220" i="1"/>
  <c r="A7221" i="1"/>
  <c r="A7222" i="1"/>
  <c r="A7223" i="1"/>
  <c r="A7224" i="1"/>
  <c r="A7225" i="1"/>
  <c r="A7226" i="1"/>
  <c r="A7227" i="1"/>
  <c r="A7228" i="1"/>
  <c r="A7229" i="1"/>
  <c r="A7230" i="1"/>
  <c r="A7231" i="1"/>
  <c r="A7232" i="1"/>
  <c r="A7233" i="1"/>
  <c r="A7234" i="1"/>
  <c r="A7235" i="1"/>
  <c r="A7236" i="1"/>
  <c r="A7237" i="1"/>
  <c r="A7238" i="1"/>
  <c r="A7239" i="1"/>
  <c r="A7240" i="1"/>
  <c r="A7241" i="1"/>
  <c r="A7242" i="1"/>
  <c r="A7243" i="1"/>
  <c r="A7244" i="1"/>
  <c r="A7245" i="1"/>
  <c r="A7246" i="1"/>
  <c r="A7247" i="1"/>
  <c r="A7248" i="1"/>
  <c r="A7249" i="1"/>
  <c r="A7250" i="1"/>
  <c r="A7251" i="1"/>
  <c r="A7252" i="1"/>
  <c r="A7253" i="1"/>
  <c r="A7254" i="1"/>
  <c r="A7255" i="1"/>
  <c r="A7256" i="1"/>
  <c r="A7257" i="1"/>
  <c r="A7258" i="1"/>
  <c r="A7259" i="1"/>
  <c r="A7260" i="1"/>
  <c r="A7261" i="1"/>
  <c r="A7262" i="1"/>
  <c r="A7263" i="1"/>
  <c r="A7264" i="1"/>
  <c r="A7265" i="1"/>
  <c r="A7266" i="1"/>
  <c r="A7267" i="1"/>
  <c r="A7268" i="1"/>
  <c r="A7269" i="1"/>
  <c r="A7270" i="1"/>
  <c r="A7271" i="1"/>
  <c r="A7272" i="1"/>
  <c r="A7273" i="1"/>
  <c r="A7274" i="1"/>
  <c r="A7275" i="1"/>
  <c r="A7276" i="1"/>
  <c r="A7277" i="1"/>
  <c r="A7278" i="1"/>
  <c r="A7279" i="1"/>
  <c r="A7280" i="1"/>
  <c r="A7281" i="1"/>
  <c r="A7282" i="1"/>
  <c r="A7283" i="1"/>
  <c r="A7284" i="1"/>
  <c r="A7285" i="1"/>
  <c r="A7286" i="1"/>
  <c r="A7287" i="1"/>
  <c r="A7288" i="1"/>
  <c r="A7289" i="1"/>
  <c r="A7290" i="1"/>
  <c r="A7291" i="1"/>
  <c r="A7292" i="1"/>
  <c r="A7293" i="1"/>
  <c r="A7294" i="1"/>
  <c r="A7295" i="1"/>
  <c r="A7296" i="1"/>
  <c r="A7297" i="1"/>
  <c r="A7298" i="1"/>
  <c r="A7299" i="1"/>
  <c r="A7300" i="1"/>
  <c r="A7301" i="1"/>
  <c r="A7302" i="1"/>
  <c r="A7303" i="1"/>
  <c r="A7304" i="1"/>
  <c r="A7305" i="1"/>
  <c r="A7306" i="1"/>
  <c r="A7307" i="1"/>
  <c r="A7308" i="1"/>
  <c r="A7309" i="1"/>
  <c r="A7310" i="1"/>
  <c r="A7311" i="1"/>
  <c r="A7312" i="1"/>
  <c r="A7313" i="1"/>
  <c r="A7314" i="1"/>
  <c r="A7315" i="1"/>
  <c r="A7316" i="1"/>
  <c r="A7317" i="1"/>
  <c r="A7318" i="1"/>
  <c r="A7319" i="1"/>
  <c r="A7320" i="1"/>
  <c r="A7321" i="1"/>
  <c r="A7322" i="1"/>
  <c r="A7323" i="1"/>
  <c r="A7324" i="1"/>
  <c r="A7325" i="1"/>
  <c r="A7326" i="1"/>
  <c r="A7327" i="1"/>
  <c r="A7328" i="1"/>
  <c r="A7329" i="1"/>
  <c r="A7330" i="1"/>
  <c r="A7331" i="1"/>
  <c r="A7332" i="1"/>
  <c r="A7333" i="1"/>
  <c r="A7334" i="1"/>
  <c r="A7335" i="1"/>
  <c r="A7336" i="1"/>
  <c r="A7337" i="1"/>
  <c r="A7338" i="1"/>
  <c r="A7339" i="1"/>
  <c r="A7340" i="1"/>
  <c r="A7341" i="1"/>
  <c r="A7342" i="1"/>
  <c r="A7343" i="1"/>
  <c r="A7344" i="1"/>
  <c r="A7345" i="1"/>
  <c r="A7346" i="1"/>
  <c r="A7347" i="1"/>
  <c r="A7348" i="1"/>
  <c r="A7349" i="1"/>
  <c r="A7350" i="1"/>
  <c r="A7351" i="1"/>
  <c r="A7352" i="1"/>
  <c r="A7353" i="1"/>
  <c r="A7354" i="1"/>
  <c r="A7355" i="1"/>
  <c r="A7356" i="1"/>
  <c r="A7357" i="1"/>
  <c r="A7358" i="1"/>
  <c r="A7359" i="1"/>
  <c r="A7360" i="1"/>
  <c r="A7361" i="1"/>
  <c r="A7362" i="1"/>
  <c r="A7363" i="1"/>
  <c r="A7364" i="1"/>
  <c r="A7365" i="1"/>
  <c r="A7366" i="1"/>
  <c r="A7367" i="1"/>
  <c r="A7368" i="1"/>
  <c r="A7369" i="1"/>
  <c r="A7370" i="1"/>
  <c r="A7371" i="1"/>
  <c r="A7372" i="1"/>
  <c r="A7373" i="1"/>
  <c r="A7374" i="1"/>
  <c r="A7375" i="1"/>
  <c r="A7376" i="1"/>
  <c r="A7377" i="1"/>
  <c r="A7378" i="1"/>
  <c r="A7379" i="1"/>
  <c r="A7380" i="1"/>
  <c r="A7381" i="1"/>
  <c r="A7382" i="1"/>
  <c r="A7383" i="1"/>
  <c r="A7384" i="1"/>
  <c r="A7385" i="1"/>
  <c r="A7386" i="1"/>
  <c r="A7387" i="1"/>
  <c r="A7388" i="1"/>
  <c r="A7389" i="1"/>
  <c r="A7390" i="1"/>
  <c r="A7391" i="1"/>
  <c r="A7392" i="1"/>
  <c r="A7393" i="1"/>
  <c r="A7394" i="1"/>
  <c r="A7395" i="1"/>
  <c r="A7396" i="1"/>
  <c r="A7397" i="1"/>
  <c r="A7398" i="1"/>
  <c r="A7399" i="1"/>
  <c r="A7400" i="1"/>
  <c r="A7401" i="1"/>
  <c r="A7402" i="1"/>
  <c r="A7403" i="1"/>
  <c r="A7404" i="1"/>
  <c r="A7405" i="1"/>
  <c r="A7406" i="1"/>
  <c r="A7407" i="1"/>
  <c r="A7408" i="1"/>
  <c r="A7409" i="1"/>
  <c r="A7410" i="1"/>
  <c r="A7411" i="1"/>
  <c r="A7412" i="1"/>
  <c r="A7413" i="1"/>
  <c r="A7414" i="1"/>
  <c r="A7415" i="1"/>
  <c r="A7416" i="1"/>
  <c r="A7417" i="1"/>
  <c r="A7418" i="1"/>
  <c r="A7419" i="1"/>
  <c r="A7420" i="1"/>
  <c r="A7421" i="1"/>
  <c r="A7422" i="1"/>
  <c r="A7423" i="1"/>
  <c r="A7424" i="1"/>
  <c r="A7425" i="1"/>
  <c r="A7426" i="1"/>
  <c r="A7427" i="1"/>
  <c r="A7428" i="1"/>
  <c r="A7429" i="1"/>
  <c r="A7430" i="1"/>
  <c r="A7431" i="1"/>
  <c r="A7432" i="1"/>
  <c r="A7433" i="1"/>
  <c r="A7434" i="1"/>
  <c r="A7435" i="1"/>
  <c r="A7436" i="1"/>
  <c r="A7437" i="1"/>
  <c r="A7438" i="1"/>
  <c r="A7439" i="1"/>
  <c r="A7440" i="1"/>
  <c r="A7441" i="1"/>
  <c r="A7442" i="1"/>
  <c r="A7443" i="1"/>
  <c r="A7444" i="1"/>
  <c r="A7445" i="1"/>
  <c r="A7446" i="1"/>
  <c r="A7447" i="1"/>
  <c r="A7448" i="1"/>
  <c r="A7449" i="1"/>
  <c r="A7450" i="1"/>
  <c r="A7451" i="1"/>
  <c r="A7452" i="1"/>
  <c r="A7453" i="1"/>
  <c r="A7454" i="1"/>
  <c r="A7455" i="1"/>
  <c r="A7456" i="1"/>
  <c r="A7457" i="1"/>
  <c r="A7458" i="1"/>
  <c r="A7459" i="1"/>
  <c r="A7460" i="1"/>
  <c r="A7461" i="1"/>
  <c r="A7462" i="1"/>
  <c r="A7463" i="1"/>
  <c r="A7464" i="1"/>
  <c r="A7465" i="1"/>
  <c r="A7466" i="1"/>
  <c r="A7467" i="1"/>
  <c r="G36" i="12"/>
  <c r="C8" i="14"/>
  <c r="C7" i="13"/>
  <c r="C2" i="14"/>
  <c r="C2" i="13"/>
  <c r="C2" i="12"/>
  <c r="B36" i="14"/>
  <c r="B35" i="14"/>
  <c r="I39" i="14"/>
  <c r="M10" i="14"/>
  <c r="G36" i="13"/>
  <c r="D35" i="4"/>
  <c r="C2" i="9"/>
  <c r="A3" i="1" l="1"/>
  <c r="A4" i="1"/>
  <c r="A5" i="1"/>
  <c r="A6" i="1"/>
  <c r="A7" i="1"/>
  <c r="A8" i="1"/>
  <c r="A9" i="1"/>
  <c r="A10" i="1"/>
  <c r="A11" i="1"/>
  <c r="A12" i="1"/>
  <c r="A13" i="1"/>
  <c r="A14" i="1"/>
  <c r="A15" i="1"/>
  <c r="A16" i="1"/>
  <c r="A17" i="1"/>
  <c r="A18" i="1"/>
  <c r="A19" i="1"/>
  <c r="A20" i="1"/>
  <c r="A21" i="1"/>
  <c r="A22" i="1"/>
  <c r="A23" i="1"/>
  <c r="A24" i="1"/>
  <c r="A25" i="1"/>
  <c r="A26" i="1"/>
  <c r="A27" i="1"/>
  <c r="A28" i="1"/>
  <c r="A29" i="1"/>
  <c r="A30" i="1"/>
  <c r="A31" i="1"/>
  <c r="A32" i="1"/>
  <c r="A33" i="1"/>
  <c r="A34" i="1"/>
  <c r="A35" i="1"/>
  <c r="A36" i="1"/>
  <c r="A37" i="1"/>
  <c r="A38" i="1"/>
  <c r="A39" i="1"/>
  <c r="A40" i="1"/>
  <c r="A41" i="1"/>
  <c r="A42" i="1"/>
  <c r="A43" i="1"/>
  <c r="A44" i="1"/>
  <c r="A45" i="1"/>
  <c r="A46" i="1"/>
  <c r="A47" i="1"/>
  <c r="A48" i="1"/>
  <c r="A49" i="1"/>
  <c r="A50" i="1"/>
  <c r="A51" i="1"/>
  <c r="A52" i="1"/>
  <c r="A53" i="1"/>
  <c r="A54" i="1"/>
  <c r="A55" i="1"/>
  <c r="A56" i="1"/>
  <c r="A57" i="1"/>
  <c r="A58" i="1"/>
  <c r="A59" i="1"/>
  <c r="A60" i="1"/>
  <c r="A61" i="1"/>
  <c r="A62" i="1"/>
  <c r="A63" i="1"/>
  <c r="A64" i="1"/>
  <c r="A65" i="1"/>
  <c r="A66" i="1"/>
  <c r="A67" i="1"/>
  <c r="A68" i="1"/>
  <c r="A69" i="1"/>
  <c r="A70" i="1"/>
  <c r="A71" i="1"/>
  <c r="A72" i="1"/>
  <c r="A73" i="1"/>
  <c r="A74" i="1"/>
  <c r="A75" i="1"/>
  <c r="A76" i="1"/>
  <c r="A77" i="1"/>
  <c r="A78" i="1"/>
  <c r="A79" i="1"/>
  <c r="A80" i="1"/>
  <c r="A81" i="1"/>
  <c r="A82" i="1"/>
  <c r="A83" i="1"/>
  <c r="A84" i="1"/>
  <c r="A85" i="1"/>
  <c r="A86" i="1"/>
  <c r="A87" i="1"/>
  <c r="A88" i="1"/>
  <c r="A89" i="1"/>
  <c r="A90" i="1"/>
  <c r="A91" i="1"/>
  <c r="A92" i="1"/>
  <c r="A93" i="1"/>
  <c r="A94" i="1"/>
  <c r="A95" i="1"/>
  <c r="A96" i="1"/>
  <c r="A97" i="1"/>
  <c r="A98" i="1"/>
  <c r="A99" i="1"/>
  <c r="A100" i="1"/>
  <c r="A101" i="1"/>
  <c r="A102" i="1"/>
  <c r="A103" i="1"/>
  <c r="A104" i="1"/>
  <c r="A105" i="1"/>
  <c r="A106" i="1"/>
  <c r="A107" i="1"/>
  <c r="A108" i="1"/>
  <c r="A109" i="1"/>
  <c r="A110" i="1"/>
  <c r="A111" i="1"/>
  <c r="A112" i="1"/>
  <c r="A113" i="1"/>
  <c r="A114" i="1"/>
  <c r="A115" i="1"/>
  <c r="A116" i="1"/>
  <c r="A117" i="1"/>
  <c r="A118" i="1"/>
  <c r="A119" i="1"/>
  <c r="A120" i="1"/>
  <c r="A121" i="1"/>
  <c r="A122" i="1"/>
  <c r="A123" i="1"/>
  <c r="A124" i="1"/>
  <c r="A125" i="1"/>
  <c r="A126" i="1"/>
  <c r="A127" i="1"/>
  <c r="A128" i="1"/>
  <c r="A129" i="1"/>
  <c r="A130" i="1"/>
  <c r="A131" i="1"/>
  <c r="A132" i="1"/>
  <c r="A133" i="1"/>
  <c r="A134" i="1"/>
  <c r="A135" i="1"/>
  <c r="A136" i="1"/>
  <c r="A137" i="1"/>
  <c r="A138" i="1"/>
  <c r="A139" i="1"/>
  <c r="A140" i="1"/>
  <c r="A141" i="1"/>
  <c r="A142" i="1"/>
  <c r="A143" i="1"/>
  <c r="A144" i="1"/>
  <c r="A145" i="1"/>
  <c r="A146" i="1"/>
  <c r="A147" i="1"/>
  <c r="A148" i="1"/>
  <c r="A149" i="1"/>
  <c r="A150" i="1"/>
  <c r="A151" i="1"/>
  <c r="A152" i="1"/>
  <c r="A153" i="1"/>
  <c r="A154" i="1"/>
  <c r="A155" i="1"/>
  <c r="A156" i="1"/>
  <c r="A157" i="1"/>
  <c r="A158" i="1"/>
  <c r="A159" i="1"/>
  <c r="A160" i="1"/>
  <c r="A161" i="1"/>
  <c r="A162" i="1"/>
  <c r="A163" i="1"/>
  <c r="A164" i="1"/>
  <c r="A165" i="1"/>
  <c r="A166" i="1"/>
  <c r="A167" i="1"/>
  <c r="A168" i="1"/>
  <c r="A169" i="1"/>
  <c r="A170" i="1"/>
  <c r="A171" i="1"/>
  <c r="A172" i="1"/>
  <c r="A173" i="1"/>
  <c r="A174" i="1"/>
  <c r="A175" i="1"/>
  <c r="A176" i="1"/>
  <c r="A177" i="1"/>
  <c r="A178" i="1"/>
  <c r="A179" i="1"/>
  <c r="A180" i="1"/>
  <c r="A181" i="1"/>
  <c r="A182" i="1"/>
  <c r="A183" i="1"/>
  <c r="A184" i="1"/>
  <c r="A185" i="1"/>
  <c r="A186" i="1"/>
  <c r="A187" i="1"/>
  <c r="A188" i="1"/>
  <c r="A189" i="1"/>
  <c r="A190" i="1"/>
  <c r="A191" i="1"/>
  <c r="A192" i="1"/>
  <c r="A193" i="1"/>
  <c r="A194" i="1"/>
  <c r="A195" i="1"/>
  <c r="A196" i="1"/>
  <c r="A197" i="1"/>
  <c r="A198" i="1"/>
  <c r="A199" i="1"/>
  <c r="A200" i="1"/>
  <c r="A201" i="1"/>
  <c r="A202" i="1"/>
  <c r="A203" i="1"/>
  <c r="A204" i="1"/>
  <c r="A205" i="1"/>
  <c r="A206" i="1"/>
  <c r="A207" i="1"/>
  <c r="A208" i="1"/>
  <c r="A209" i="1"/>
  <c r="A210" i="1"/>
  <c r="A211" i="1"/>
  <c r="A212" i="1"/>
  <c r="A213" i="1"/>
  <c r="A214" i="1"/>
  <c r="A215" i="1"/>
  <c r="A216" i="1"/>
  <c r="A217" i="1"/>
  <c r="A218" i="1"/>
  <c r="A219" i="1"/>
  <c r="A220" i="1"/>
  <c r="A221" i="1"/>
  <c r="A222" i="1"/>
  <c r="A223" i="1"/>
  <c r="A224" i="1"/>
  <c r="A225" i="1"/>
  <c r="A226" i="1"/>
  <c r="A227" i="1"/>
  <c r="A228" i="1"/>
  <c r="A229" i="1"/>
  <c r="A230" i="1"/>
  <c r="A231" i="1"/>
  <c r="A232" i="1"/>
  <c r="A233" i="1"/>
  <c r="A234" i="1"/>
  <c r="A235" i="1"/>
  <c r="A236" i="1"/>
  <c r="A237" i="1"/>
  <c r="A238" i="1"/>
  <c r="A239" i="1"/>
  <c r="A240" i="1"/>
  <c r="A241" i="1"/>
  <c r="A242" i="1"/>
  <c r="A243" i="1"/>
  <c r="A244" i="1"/>
  <c r="A245" i="1"/>
  <c r="A246" i="1"/>
  <c r="A247" i="1"/>
  <c r="A248" i="1"/>
  <c r="A249" i="1"/>
  <c r="A250" i="1"/>
  <c r="A251" i="1"/>
  <c r="A252" i="1"/>
  <c r="A253" i="1"/>
  <c r="A254" i="1"/>
  <c r="A255" i="1"/>
  <c r="A256" i="1"/>
  <c r="A257" i="1"/>
  <c r="A258" i="1"/>
  <c r="A259" i="1"/>
  <c r="A260" i="1"/>
  <c r="A261" i="1"/>
  <c r="A262" i="1"/>
  <c r="A263" i="1"/>
  <c r="A264" i="1"/>
  <c r="A265" i="1"/>
  <c r="A266" i="1"/>
  <c r="A267" i="1"/>
  <c r="A268" i="1"/>
  <c r="A269" i="1"/>
  <c r="A270" i="1"/>
  <c r="A271" i="1"/>
  <c r="A272" i="1"/>
  <c r="A273" i="1"/>
  <c r="A274" i="1"/>
  <c r="A275" i="1"/>
  <c r="A276" i="1"/>
  <c r="A277" i="1"/>
  <c r="A278" i="1"/>
  <c r="A279" i="1"/>
  <c r="A280" i="1"/>
  <c r="A281" i="1"/>
  <c r="A282" i="1"/>
  <c r="A283" i="1"/>
  <c r="A284" i="1"/>
  <c r="A285" i="1"/>
  <c r="A286" i="1"/>
  <c r="A287" i="1"/>
  <c r="A288" i="1"/>
  <c r="A289" i="1"/>
  <c r="A290" i="1"/>
  <c r="A291" i="1"/>
  <c r="A292" i="1"/>
  <c r="A293" i="1"/>
  <c r="A294" i="1"/>
  <c r="A295" i="1"/>
  <c r="A296" i="1"/>
  <c r="A297" i="1"/>
  <c r="A298" i="1"/>
  <c r="A299" i="1"/>
  <c r="A300" i="1"/>
  <c r="A301" i="1"/>
  <c r="A302" i="1"/>
  <c r="A303" i="1"/>
  <c r="A304" i="1"/>
  <c r="A305" i="1"/>
  <c r="A306" i="1"/>
  <c r="A307" i="1"/>
  <c r="A308" i="1"/>
  <c r="A309" i="1"/>
  <c r="A310" i="1"/>
  <c r="A311" i="1"/>
  <c r="A312" i="1"/>
  <c r="A313" i="1"/>
  <c r="A314" i="1"/>
  <c r="A315" i="1"/>
  <c r="A316" i="1"/>
  <c r="A317" i="1"/>
  <c r="A318" i="1"/>
  <c r="A319" i="1"/>
  <c r="A320" i="1"/>
  <c r="A321" i="1"/>
  <c r="A322" i="1"/>
  <c r="A323" i="1"/>
  <c r="A324" i="1"/>
  <c r="A325" i="1"/>
  <c r="A326" i="1"/>
  <c r="A327" i="1"/>
  <c r="A328" i="1"/>
  <c r="A329" i="1"/>
  <c r="A330" i="1"/>
  <c r="A331" i="1"/>
  <c r="A332" i="1"/>
  <c r="A333" i="1"/>
  <c r="A334" i="1"/>
  <c r="A335" i="1"/>
  <c r="A336" i="1"/>
  <c r="A337" i="1"/>
  <c r="A338" i="1"/>
  <c r="A339" i="1"/>
  <c r="A340" i="1"/>
  <c r="A341" i="1"/>
  <c r="A342" i="1"/>
  <c r="A343" i="1"/>
  <c r="A344" i="1"/>
  <c r="A345" i="1"/>
  <c r="A346" i="1"/>
  <c r="A347" i="1"/>
  <c r="A348" i="1"/>
  <c r="A349" i="1"/>
  <c r="A350" i="1"/>
  <c r="A351" i="1"/>
  <c r="A352" i="1"/>
  <c r="A353" i="1"/>
  <c r="A354" i="1"/>
  <c r="A355" i="1"/>
  <c r="A356" i="1"/>
  <c r="A357" i="1"/>
  <c r="A358" i="1"/>
  <c r="A359" i="1"/>
  <c r="A360" i="1"/>
  <c r="A361" i="1"/>
  <c r="A362" i="1"/>
  <c r="A363" i="1"/>
  <c r="A364" i="1"/>
  <c r="A365" i="1"/>
  <c r="A366" i="1"/>
  <c r="A367" i="1"/>
  <c r="A368" i="1"/>
  <c r="A369" i="1"/>
  <c r="A370" i="1"/>
  <c r="A371" i="1"/>
  <c r="A372" i="1"/>
  <c r="A373" i="1"/>
  <c r="A374" i="1"/>
  <c r="A375" i="1"/>
  <c r="A376" i="1"/>
  <c r="A377" i="1"/>
  <c r="A378" i="1"/>
  <c r="A379" i="1"/>
  <c r="A380" i="1"/>
  <c r="A381" i="1"/>
  <c r="A382" i="1"/>
  <c r="A383" i="1"/>
  <c r="A384" i="1"/>
  <c r="A385" i="1"/>
  <c r="A386" i="1"/>
  <c r="A387" i="1"/>
  <c r="A388" i="1"/>
  <c r="A389" i="1"/>
  <c r="A390" i="1"/>
  <c r="A391" i="1"/>
  <c r="A392" i="1"/>
  <c r="A393" i="1"/>
  <c r="A394" i="1"/>
  <c r="A395" i="1"/>
  <c r="A396" i="1"/>
  <c r="A397" i="1"/>
  <c r="A398" i="1"/>
  <c r="A399" i="1"/>
  <c r="A400" i="1"/>
  <c r="A401" i="1"/>
  <c r="A402" i="1"/>
  <c r="A403" i="1"/>
  <c r="A404" i="1"/>
  <c r="A405" i="1"/>
  <c r="A406" i="1"/>
  <c r="A407" i="1"/>
  <c r="A408" i="1"/>
  <c r="A409" i="1"/>
  <c r="A410" i="1"/>
  <c r="A411" i="1"/>
  <c r="A412" i="1"/>
  <c r="A413" i="1"/>
  <c r="A414" i="1"/>
  <c r="A415" i="1"/>
  <c r="A416" i="1"/>
  <c r="A417" i="1"/>
  <c r="A418" i="1"/>
  <c r="A419" i="1"/>
  <c r="A420" i="1"/>
  <c r="A421" i="1"/>
  <c r="A422" i="1"/>
  <c r="A423" i="1"/>
  <c r="A424" i="1"/>
  <c r="A425" i="1"/>
  <c r="A426" i="1"/>
  <c r="A427" i="1"/>
  <c r="A428" i="1"/>
  <c r="A429" i="1"/>
  <c r="A430" i="1"/>
  <c r="A431" i="1"/>
  <c r="A432" i="1"/>
  <c r="A433" i="1"/>
  <c r="A434" i="1"/>
  <c r="A435" i="1"/>
  <c r="A436" i="1"/>
  <c r="A437" i="1"/>
  <c r="A438" i="1"/>
  <c r="A439" i="1"/>
  <c r="A440" i="1"/>
  <c r="A441" i="1"/>
  <c r="A442" i="1"/>
  <c r="A443" i="1"/>
  <c r="A444" i="1"/>
  <c r="A445" i="1"/>
  <c r="A446" i="1"/>
  <c r="A447" i="1"/>
  <c r="A448" i="1"/>
  <c r="A449" i="1"/>
  <c r="A450" i="1"/>
  <c r="A451" i="1"/>
  <c r="A452" i="1"/>
  <c r="A453" i="1"/>
  <c r="A454" i="1"/>
  <c r="A455" i="1"/>
  <c r="A456" i="1"/>
  <c r="A457" i="1"/>
  <c r="A458" i="1"/>
  <c r="A459" i="1"/>
  <c r="A460" i="1"/>
  <c r="A461" i="1"/>
  <c r="A462" i="1"/>
  <c r="A463" i="1"/>
  <c r="A464" i="1"/>
  <c r="A465" i="1"/>
  <c r="A466" i="1"/>
  <c r="A467" i="1"/>
  <c r="A468" i="1"/>
  <c r="A469" i="1"/>
  <c r="A470" i="1"/>
  <c r="A471" i="1"/>
  <c r="A472" i="1"/>
  <c r="A473" i="1"/>
  <c r="A474" i="1"/>
  <c r="A475" i="1"/>
  <c r="A476" i="1"/>
  <c r="A477" i="1"/>
  <c r="A478" i="1"/>
  <c r="A479" i="1"/>
  <c r="A480" i="1"/>
  <c r="A481" i="1"/>
  <c r="A482" i="1"/>
  <c r="A483" i="1"/>
  <c r="A484" i="1"/>
  <c r="A485" i="1"/>
  <c r="A486" i="1"/>
  <c r="A487" i="1"/>
  <c r="A488" i="1"/>
  <c r="A489" i="1"/>
  <c r="A490" i="1"/>
  <c r="A491" i="1"/>
  <c r="A492" i="1"/>
  <c r="A493" i="1"/>
  <c r="A494" i="1"/>
  <c r="A495" i="1"/>
  <c r="A496" i="1"/>
  <c r="A497" i="1"/>
  <c r="A498" i="1"/>
  <c r="A499" i="1"/>
  <c r="A500" i="1"/>
  <c r="A501" i="1"/>
  <c r="A502" i="1"/>
  <c r="A503" i="1"/>
  <c r="A504" i="1"/>
  <c r="A505" i="1"/>
  <c r="A506" i="1"/>
  <c r="A507" i="1"/>
  <c r="A508" i="1"/>
  <c r="A509" i="1"/>
  <c r="A510" i="1"/>
  <c r="A511" i="1"/>
  <c r="A512" i="1"/>
  <c r="A513" i="1"/>
  <c r="A514" i="1"/>
  <c r="A515" i="1"/>
  <c r="A516" i="1"/>
  <c r="A517" i="1"/>
  <c r="A518" i="1"/>
  <c r="A519" i="1"/>
  <c r="A520" i="1"/>
  <c r="A521" i="1"/>
  <c r="A522" i="1"/>
  <c r="A523" i="1"/>
  <c r="A524" i="1"/>
  <c r="A525" i="1"/>
  <c r="A526" i="1"/>
  <c r="A527" i="1"/>
  <c r="A528" i="1"/>
  <c r="A529" i="1"/>
  <c r="A530" i="1"/>
  <c r="A531" i="1"/>
  <c r="A532" i="1"/>
  <c r="A533" i="1"/>
  <c r="A534" i="1"/>
  <c r="A535" i="1"/>
  <c r="A536" i="1"/>
  <c r="A537" i="1"/>
  <c r="A538" i="1"/>
  <c r="A539" i="1"/>
  <c r="A540" i="1"/>
  <c r="A541" i="1"/>
  <c r="A542" i="1"/>
  <c r="A543" i="1"/>
  <c r="A544" i="1"/>
  <c r="A545" i="1"/>
  <c r="A546" i="1"/>
  <c r="A547" i="1"/>
  <c r="A548" i="1"/>
  <c r="A549" i="1"/>
  <c r="A550" i="1"/>
  <c r="A551" i="1"/>
  <c r="A552" i="1"/>
  <c r="A553" i="1"/>
  <c r="A554" i="1"/>
  <c r="A555" i="1"/>
  <c r="A556" i="1"/>
  <c r="A557" i="1"/>
  <c r="A558" i="1"/>
  <c r="A559" i="1"/>
  <c r="A560" i="1"/>
  <c r="A561" i="1"/>
  <c r="A562" i="1"/>
  <c r="A563" i="1"/>
  <c r="A564" i="1"/>
  <c r="A565" i="1"/>
  <c r="A566" i="1"/>
  <c r="A567" i="1"/>
  <c r="A568" i="1"/>
  <c r="A569" i="1"/>
  <c r="A570" i="1"/>
  <c r="A571" i="1"/>
  <c r="A572" i="1"/>
  <c r="A573" i="1"/>
  <c r="A574" i="1"/>
  <c r="A575" i="1"/>
  <c r="A576" i="1"/>
  <c r="A577" i="1"/>
  <c r="A578" i="1"/>
  <c r="A579" i="1"/>
  <c r="A580" i="1"/>
  <c r="A581" i="1"/>
  <c r="A582" i="1"/>
  <c r="A583" i="1"/>
  <c r="A584" i="1"/>
  <c r="A585" i="1"/>
  <c r="A586" i="1"/>
  <c r="A587" i="1"/>
  <c r="A588" i="1"/>
  <c r="A589" i="1"/>
  <c r="A590" i="1"/>
  <c r="A591" i="1"/>
  <c r="A592" i="1"/>
  <c r="A593" i="1"/>
  <c r="A594" i="1"/>
  <c r="A595" i="1"/>
  <c r="A596" i="1"/>
  <c r="A597" i="1"/>
  <c r="A598" i="1"/>
  <c r="A599" i="1"/>
  <c r="A600" i="1"/>
  <c r="A601" i="1"/>
  <c r="A602" i="1"/>
  <c r="A603" i="1"/>
  <c r="A604" i="1"/>
  <c r="A605" i="1"/>
  <c r="A606" i="1"/>
  <c r="A607" i="1"/>
  <c r="A608" i="1"/>
  <c r="A609" i="1"/>
  <c r="A610" i="1"/>
  <c r="A611" i="1"/>
  <c r="A612" i="1"/>
  <c r="A613" i="1"/>
  <c r="A614" i="1"/>
  <c r="A615" i="1"/>
  <c r="A616" i="1"/>
  <c r="A617" i="1"/>
  <c r="A618" i="1"/>
  <c r="A619" i="1"/>
  <c r="A620" i="1"/>
  <c r="A621" i="1"/>
  <c r="A622" i="1"/>
  <c r="A623" i="1"/>
  <c r="A624" i="1"/>
  <c r="A625" i="1"/>
  <c r="A626" i="1"/>
  <c r="A627" i="1"/>
  <c r="A628" i="1"/>
  <c r="A629" i="1"/>
  <c r="A630" i="1"/>
  <c r="A631" i="1"/>
  <c r="A632" i="1"/>
  <c r="A633" i="1"/>
  <c r="A634" i="1"/>
  <c r="A635" i="1"/>
  <c r="A636" i="1"/>
  <c r="A637" i="1"/>
  <c r="A638" i="1"/>
  <c r="A639" i="1"/>
  <c r="A640" i="1"/>
  <c r="A641" i="1"/>
  <c r="A642" i="1"/>
  <c r="A643" i="1"/>
  <c r="A644" i="1"/>
  <c r="A645" i="1"/>
  <c r="A646" i="1"/>
  <c r="A647" i="1"/>
  <c r="A648" i="1"/>
  <c r="A649" i="1"/>
  <c r="A650" i="1"/>
  <c r="A651" i="1"/>
  <c r="A652" i="1"/>
  <c r="A653" i="1"/>
  <c r="A654" i="1"/>
  <c r="A655" i="1"/>
  <c r="A656" i="1"/>
  <c r="A657" i="1"/>
  <c r="A658" i="1"/>
  <c r="A659" i="1"/>
  <c r="A660" i="1"/>
  <c r="A661" i="1"/>
  <c r="A662" i="1"/>
  <c r="A663" i="1"/>
  <c r="A664" i="1"/>
  <c r="A665" i="1"/>
  <c r="A666" i="1"/>
  <c r="A667" i="1"/>
  <c r="A668" i="1"/>
  <c r="A669" i="1"/>
  <c r="A670" i="1"/>
  <c r="A671" i="1"/>
  <c r="A672" i="1"/>
  <c r="A673" i="1"/>
  <c r="A674" i="1"/>
  <c r="A675" i="1"/>
  <c r="A676" i="1"/>
  <c r="A677" i="1"/>
  <c r="A678" i="1"/>
  <c r="A679" i="1"/>
  <c r="A680" i="1"/>
  <c r="A681" i="1"/>
  <c r="A682" i="1"/>
  <c r="A683" i="1"/>
  <c r="A684" i="1"/>
  <c r="A685" i="1"/>
  <c r="A686" i="1"/>
  <c r="A687" i="1"/>
  <c r="A688" i="1"/>
  <c r="A689" i="1"/>
  <c r="A690" i="1"/>
  <c r="A691" i="1"/>
  <c r="A692" i="1"/>
  <c r="A693" i="1"/>
  <c r="A694" i="1"/>
  <c r="A695" i="1"/>
  <c r="A696" i="1"/>
  <c r="A697" i="1"/>
  <c r="A698" i="1"/>
  <c r="A699" i="1"/>
  <c r="A700" i="1"/>
  <c r="A701" i="1"/>
  <c r="A702" i="1"/>
  <c r="A703" i="1"/>
  <c r="A704" i="1"/>
  <c r="A705" i="1"/>
  <c r="A706" i="1"/>
  <c r="A707" i="1"/>
  <c r="A708" i="1"/>
  <c r="A709" i="1"/>
  <c r="A710" i="1"/>
  <c r="A711" i="1"/>
  <c r="A712" i="1"/>
  <c r="A713" i="1"/>
  <c r="A714" i="1"/>
  <c r="A715" i="1"/>
  <c r="A716" i="1"/>
  <c r="A717" i="1"/>
  <c r="A718" i="1"/>
  <c r="A719" i="1"/>
  <c r="A720" i="1"/>
  <c r="A721" i="1"/>
  <c r="A722" i="1"/>
  <c r="A723" i="1"/>
  <c r="A724" i="1"/>
  <c r="A725" i="1"/>
  <c r="A726" i="1"/>
  <c r="A727" i="1"/>
  <c r="A728" i="1"/>
  <c r="A729" i="1"/>
  <c r="A730" i="1"/>
  <c r="A731" i="1"/>
  <c r="A732" i="1"/>
  <c r="A733" i="1"/>
  <c r="A734" i="1"/>
  <c r="A735" i="1"/>
  <c r="A736" i="1"/>
  <c r="A737" i="1"/>
  <c r="A738" i="1"/>
  <c r="A739" i="1"/>
  <c r="A740" i="1"/>
  <c r="A741" i="1"/>
  <c r="A742" i="1"/>
  <c r="A743" i="1"/>
  <c r="A744" i="1"/>
  <c r="A745" i="1"/>
  <c r="A746" i="1"/>
  <c r="A747" i="1"/>
  <c r="A748" i="1"/>
  <c r="A749" i="1"/>
  <c r="A750" i="1"/>
  <c r="A751" i="1"/>
  <c r="A752" i="1"/>
  <c r="A753" i="1"/>
  <c r="A754" i="1"/>
  <c r="A755" i="1"/>
  <c r="A756" i="1"/>
  <c r="A757" i="1"/>
  <c r="A758" i="1"/>
  <c r="A759" i="1"/>
  <c r="A760" i="1"/>
  <c r="A761" i="1"/>
  <c r="A762" i="1"/>
  <c r="A763" i="1"/>
  <c r="A764" i="1"/>
  <c r="A765" i="1"/>
  <c r="A766" i="1"/>
  <c r="A767" i="1"/>
  <c r="A768" i="1"/>
  <c r="A769" i="1"/>
  <c r="A770" i="1"/>
  <c r="A771" i="1"/>
  <c r="A772" i="1"/>
  <c r="A773" i="1"/>
  <c r="A774" i="1"/>
  <c r="A775" i="1"/>
  <c r="A776" i="1"/>
  <c r="A777" i="1"/>
  <c r="A778" i="1"/>
  <c r="A779" i="1"/>
  <c r="A780" i="1"/>
  <c r="A781" i="1"/>
  <c r="A782" i="1"/>
  <c r="A783" i="1"/>
  <c r="A784" i="1"/>
  <c r="A785" i="1"/>
  <c r="A786" i="1"/>
  <c r="A787" i="1"/>
  <c r="A788" i="1"/>
  <c r="A789" i="1"/>
  <c r="A790" i="1"/>
  <c r="A791" i="1"/>
  <c r="A792" i="1"/>
  <c r="A793" i="1"/>
  <c r="A794" i="1"/>
  <c r="A795" i="1"/>
  <c r="A796" i="1"/>
  <c r="A797" i="1"/>
  <c r="A798" i="1"/>
  <c r="A799" i="1"/>
  <c r="A800" i="1"/>
  <c r="A801" i="1"/>
  <c r="A802" i="1"/>
  <c r="A803" i="1"/>
  <c r="A804" i="1"/>
  <c r="A805" i="1"/>
  <c r="A806" i="1"/>
  <c r="A807" i="1"/>
  <c r="A808" i="1"/>
  <c r="A809" i="1"/>
  <c r="A810" i="1"/>
  <c r="A811" i="1"/>
  <c r="A812" i="1"/>
  <c r="A813" i="1"/>
  <c r="A814" i="1"/>
  <c r="A815" i="1"/>
  <c r="A816" i="1"/>
  <c r="A817" i="1"/>
  <c r="A818" i="1"/>
  <c r="A819" i="1"/>
  <c r="A820" i="1"/>
  <c r="A821" i="1"/>
  <c r="A822" i="1"/>
  <c r="A823" i="1"/>
  <c r="A824" i="1"/>
  <c r="A825" i="1"/>
  <c r="A826" i="1"/>
  <c r="A827" i="1"/>
  <c r="A828" i="1"/>
  <c r="A829" i="1"/>
  <c r="A830" i="1"/>
  <c r="A831" i="1"/>
  <c r="A832" i="1"/>
  <c r="A833" i="1"/>
  <c r="A834" i="1"/>
  <c r="A835" i="1"/>
  <c r="A836" i="1"/>
  <c r="A837" i="1"/>
  <c r="A838" i="1"/>
  <c r="A839" i="1"/>
  <c r="A840" i="1"/>
  <c r="A841" i="1"/>
  <c r="A842" i="1"/>
  <c r="A843" i="1"/>
  <c r="A844" i="1"/>
  <c r="A845" i="1"/>
  <c r="A846" i="1"/>
  <c r="A847" i="1"/>
  <c r="A848" i="1"/>
  <c r="A849" i="1"/>
  <c r="A850" i="1"/>
  <c r="A851" i="1"/>
  <c r="A852" i="1"/>
  <c r="A853" i="1"/>
  <c r="A854" i="1"/>
  <c r="A855" i="1"/>
  <c r="A856" i="1"/>
  <c r="A857" i="1"/>
  <c r="A858" i="1"/>
  <c r="A859" i="1"/>
  <c r="A860" i="1"/>
  <c r="A861" i="1"/>
  <c r="A862" i="1"/>
  <c r="A863" i="1"/>
  <c r="A864" i="1"/>
  <c r="A865" i="1"/>
  <c r="A866" i="1"/>
  <c r="A867" i="1"/>
  <c r="A868" i="1"/>
  <c r="A869" i="1"/>
  <c r="A870" i="1"/>
  <c r="A871" i="1"/>
  <c r="A872" i="1"/>
  <c r="A873" i="1"/>
  <c r="A874" i="1"/>
  <c r="A875" i="1"/>
  <c r="A876" i="1"/>
  <c r="A877" i="1"/>
  <c r="A878" i="1"/>
  <c r="A879" i="1"/>
  <c r="A880" i="1"/>
  <c r="A881" i="1"/>
  <c r="A882" i="1"/>
  <c r="A883" i="1"/>
  <c r="A884" i="1"/>
  <c r="A885" i="1"/>
  <c r="A886" i="1"/>
  <c r="A887" i="1"/>
  <c r="A888" i="1"/>
  <c r="A889" i="1"/>
  <c r="A890" i="1"/>
  <c r="A891" i="1"/>
  <c r="A892" i="1"/>
  <c r="A893" i="1"/>
  <c r="A894" i="1"/>
  <c r="A895" i="1"/>
  <c r="A896" i="1"/>
  <c r="A897" i="1"/>
  <c r="A898" i="1"/>
  <c r="A899" i="1"/>
  <c r="A900" i="1"/>
  <c r="A901" i="1"/>
  <c r="A902" i="1"/>
  <c r="A903" i="1"/>
  <c r="A904" i="1"/>
  <c r="A905" i="1"/>
  <c r="A906" i="1"/>
  <c r="A907" i="1"/>
  <c r="A908" i="1"/>
  <c r="A909" i="1"/>
  <c r="A910" i="1"/>
  <c r="A911" i="1"/>
  <c r="A912" i="1"/>
  <c r="A913" i="1"/>
  <c r="A914" i="1"/>
  <c r="A915" i="1"/>
  <c r="A916" i="1"/>
  <c r="A917" i="1"/>
  <c r="A918" i="1"/>
  <c r="A919" i="1"/>
  <c r="A920" i="1"/>
  <c r="A921" i="1"/>
  <c r="A922" i="1"/>
  <c r="A923" i="1"/>
  <c r="A924" i="1"/>
  <c r="A925" i="1"/>
  <c r="A926" i="1"/>
  <c r="A927" i="1"/>
  <c r="A928" i="1"/>
  <c r="A929" i="1"/>
  <c r="A930" i="1"/>
  <c r="A931" i="1"/>
  <c r="A932" i="1"/>
  <c r="A933" i="1"/>
  <c r="A934" i="1"/>
  <c r="A935" i="1"/>
  <c r="A936" i="1"/>
  <c r="A937" i="1"/>
  <c r="A938" i="1"/>
  <c r="A939" i="1"/>
  <c r="A940" i="1"/>
  <c r="A941" i="1"/>
  <c r="A942" i="1"/>
  <c r="A943" i="1"/>
  <c r="A944" i="1"/>
  <c r="A945" i="1"/>
  <c r="A946" i="1"/>
  <c r="A947" i="1"/>
  <c r="A948" i="1"/>
  <c r="A949" i="1"/>
  <c r="A950" i="1"/>
  <c r="A951" i="1"/>
  <c r="A952" i="1"/>
  <c r="A953" i="1"/>
  <c r="A954" i="1"/>
  <c r="A955" i="1"/>
  <c r="A956" i="1"/>
  <c r="A957" i="1"/>
  <c r="A958" i="1"/>
  <c r="A959" i="1"/>
  <c r="A960" i="1"/>
  <c r="A961" i="1"/>
  <c r="A962" i="1"/>
  <c r="A963" i="1"/>
  <c r="A964" i="1"/>
  <c r="A965" i="1"/>
  <c r="A966" i="1"/>
  <c r="A967" i="1"/>
  <c r="A968" i="1"/>
  <c r="A969" i="1"/>
  <c r="A970" i="1"/>
  <c r="A971" i="1"/>
  <c r="A972" i="1"/>
  <c r="A973" i="1"/>
  <c r="A974" i="1"/>
  <c r="A975" i="1"/>
  <c r="A976" i="1"/>
  <c r="A977" i="1"/>
  <c r="A978" i="1"/>
  <c r="A979" i="1"/>
  <c r="A980" i="1"/>
  <c r="A981" i="1"/>
  <c r="A982" i="1"/>
  <c r="A983" i="1"/>
  <c r="A984" i="1"/>
  <c r="A985" i="1"/>
  <c r="A986" i="1"/>
  <c r="A987" i="1"/>
  <c r="A988" i="1"/>
  <c r="A989" i="1"/>
  <c r="A990" i="1"/>
  <c r="A991" i="1"/>
  <c r="A992" i="1"/>
  <c r="A993" i="1"/>
  <c r="A994" i="1"/>
  <c r="A995" i="1"/>
  <c r="A996" i="1"/>
  <c r="A997" i="1"/>
  <c r="A998" i="1"/>
  <c r="A999" i="1"/>
  <c r="A1000" i="1"/>
  <c r="A1001" i="1"/>
  <c r="A1002" i="1"/>
  <c r="A1003" i="1"/>
  <c r="A1004" i="1"/>
  <c r="A1005" i="1"/>
  <c r="A1006" i="1"/>
  <c r="A1007" i="1"/>
  <c r="A1008" i="1"/>
  <c r="A1009" i="1"/>
  <c r="A1010" i="1"/>
  <c r="A1011" i="1"/>
  <c r="A1012" i="1"/>
  <c r="A1013" i="1"/>
  <c r="A1014" i="1"/>
  <c r="A1015" i="1"/>
  <c r="A1016" i="1"/>
  <c r="A1017" i="1"/>
  <c r="A1018" i="1"/>
  <c r="A1019" i="1"/>
  <c r="A1020" i="1"/>
  <c r="A1021" i="1"/>
  <c r="A1022" i="1"/>
  <c r="A1023" i="1"/>
  <c r="A1024" i="1"/>
  <c r="A1025" i="1"/>
  <c r="A1026" i="1"/>
  <c r="A1027" i="1"/>
  <c r="A1028" i="1"/>
  <c r="A1029" i="1"/>
  <c r="A1030" i="1"/>
  <c r="A1031" i="1"/>
  <c r="A1032" i="1"/>
  <c r="A1033" i="1"/>
  <c r="A1034" i="1"/>
  <c r="A1035" i="1"/>
  <c r="A1036" i="1"/>
  <c r="A1037" i="1"/>
  <c r="A1038" i="1"/>
  <c r="A1039" i="1"/>
  <c r="A1040" i="1"/>
  <c r="A1041" i="1"/>
  <c r="A1042" i="1"/>
  <c r="A1043" i="1"/>
  <c r="A1044" i="1"/>
  <c r="A1045" i="1"/>
  <c r="A1046" i="1"/>
  <c r="A1047" i="1"/>
  <c r="A1048" i="1"/>
  <c r="A1049" i="1"/>
  <c r="A1050" i="1"/>
  <c r="A1051" i="1"/>
  <c r="A1052" i="1"/>
  <c r="A1053" i="1"/>
  <c r="A1054" i="1"/>
  <c r="A1055" i="1"/>
  <c r="A1056" i="1"/>
  <c r="A1057" i="1"/>
  <c r="A1058" i="1"/>
  <c r="A1059" i="1"/>
  <c r="A1060" i="1"/>
  <c r="A1061" i="1"/>
  <c r="A1062" i="1"/>
  <c r="A1063" i="1"/>
  <c r="A1064" i="1"/>
  <c r="A1065" i="1"/>
  <c r="A1066" i="1"/>
  <c r="A1067" i="1"/>
  <c r="A1068" i="1"/>
  <c r="A1069" i="1"/>
  <c r="A1070" i="1"/>
  <c r="A1071" i="1"/>
  <c r="A1072" i="1"/>
  <c r="A1073" i="1"/>
  <c r="A1074" i="1"/>
  <c r="A1075" i="1"/>
  <c r="A1076" i="1"/>
  <c r="A1077" i="1"/>
  <c r="A1078" i="1"/>
  <c r="A1079" i="1"/>
  <c r="A1080" i="1"/>
  <c r="A1081" i="1"/>
  <c r="A1082" i="1"/>
  <c r="A1083" i="1"/>
  <c r="A1084" i="1"/>
  <c r="A1085" i="1"/>
  <c r="A1086" i="1"/>
  <c r="A1087" i="1"/>
  <c r="A1088" i="1"/>
  <c r="A1089" i="1"/>
  <c r="A1090" i="1"/>
  <c r="A1091" i="1"/>
  <c r="A1092" i="1"/>
  <c r="A1093" i="1"/>
  <c r="A1094" i="1"/>
  <c r="A1095" i="1"/>
  <c r="A1096" i="1"/>
  <c r="A1097" i="1"/>
  <c r="A1098" i="1"/>
  <c r="A1099" i="1"/>
  <c r="A1100" i="1"/>
  <c r="A1101" i="1"/>
  <c r="A1102" i="1"/>
  <c r="A1103" i="1"/>
  <c r="A1104" i="1"/>
  <c r="A1105" i="1"/>
  <c r="A1106" i="1"/>
  <c r="A1107" i="1"/>
  <c r="A1108" i="1"/>
  <c r="A1109" i="1"/>
  <c r="A1110" i="1"/>
  <c r="A1111" i="1"/>
  <c r="A1112" i="1"/>
  <c r="A1113" i="1"/>
  <c r="A1114" i="1"/>
  <c r="A1115" i="1"/>
  <c r="A1116" i="1"/>
  <c r="A1117" i="1"/>
  <c r="A1118" i="1"/>
  <c r="A1119" i="1"/>
  <c r="A1120" i="1"/>
  <c r="A1121" i="1"/>
  <c r="A1122" i="1"/>
  <c r="A1123" i="1"/>
  <c r="A1124" i="1"/>
  <c r="A1125" i="1"/>
  <c r="A1126" i="1"/>
  <c r="A1127" i="1"/>
  <c r="A1128" i="1"/>
  <c r="A1129" i="1"/>
  <c r="A1130" i="1"/>
  <c r="A1131" i="1"/>
  <c r="A1132" i="1"/>
  <c r="A1133" i="1"/>
  <c r="A1134" i="1"/>
  <c r="A1135" i="1"/>
  <c r="A1136" i="1"/>
  <c r="A1137" i="1"/>
  <c r="A1138" i="1"/>
  <c r="A1139" i="1"/>
  <c r="A1140" i="1"/>
  <c r="A1141" i="1"/>
  <c r="A1142" i="1"/>
  <c r="A1143" i="1"/>
  <c r="A1144" i="1"/>
  <c r="A1145" i="1"/>
  <c r="A1146" i="1"/>
  <c r="A1147" i="1"/>
  <c r="A1148" i="1"/>
  <c r="A1149" i="1"/>
  <c r="A1150" i="1"/>
  <c r="A1151" i="1"/>
  <c r="A1152" i="1"/>
  <c r="A1153" i="1"/>
  <c r="A1154" i="1"/>
  <c r="A1155" i="1"/>
  <c r="A1156" i="1"/>
  <c r="A1157" i="1"/>
  <c r="A1158" i="1"/>
  <c r="A1159" i="1"/>
  <c r="A1160" i="1"/>
  <c r="A1161" i="1"/>
  <c r="A1162" i="1"/>
  <c r="A1163" i="1"/>
  <c r="A1164" i="1"/>
  <c r="A1165" i="1"/>
  <c r="A1166" i="1"/>
  <c r="A1167" i="1"/>
  <c r="A1168" i="1"/>
  <c r="A1169" i="1"/>
  <c r="A1170" i="1"/>
  <c r="A1171" i="1"/>
  <c r="A1172" i="1"/>
  <c r="A1173" i="1"/>
  <c r="A1174" i="1"/>
  <c r="A1175" i="1"/>
  <c r="A1176" i="1"/>
  <c r="A1177" i="1"/>
  <c r="A1178" i="1"/>
  <c r="A1179" i="1"/>
  <c r="A1180" i="1"/>
  <c r="A1181" i="1"/>
  <c r="A1182" i="1"/>
  <c r="A1183" i="1"/>
  <c r="A1184" i="1"/>
  <c r="A1185" i="1"/>
  <c r="A1186" i="1"/>
  <c r="A1187" i="1"/>
  <c r="A1188" i="1"/>
  <c r="A1189" i="1"/>
  <c r="A1190" i="1"/>
  <c r="A1191" i="1"/>
  <c r="A1192" i="1"/>
  <c r="A1193" i="1"/>
  <c r="A1194" i="1"/>
  <c r="A1195" i="1"/>
  <c r="A1196" i="1"/>
  <c r="A1197" i="1"/>
  <c r="A1198" i="1"/>
  <c r="A1199" i="1"/>
  <c r="A1200" i="1"/>
  <c r="A1201" i="1"/>
  <c r="A1202" i="1"/>
  <c r="A1203" i="1"/>
  <c r="A1204" i="1"/>
  <c r="A1205" i="1"/>
  <c r="A1206" i="1"/>
  <c r="A1207" i="1"/>
  <c r="A1208" i="1"/>
  <c r="A1209" i="1"/>
  <c r="A1210" i="1"/>
  <c r="A1211" i="1"/>
  <c r="A1212" i="1"/>
  <c r="A1213" i="1"/>
  <c r="A1214" i="1"/>
  <c r="A1215" i="1"/>
  <c r="A1216" i="1"/>
  <c r="A1217" i="1"/>
  <c r="A1218" i="1"/>
  <c r="A1219" i="1"/>
  <c r="A1220" i="1"/>
  <c r="A1221" i="1"/>
  <c r="A1222" i="1"/>
  <c r="A1223" i="1"/>
  <c r="A1224" i="1"/>
  <c r="A1225" i="1"/>
  <c r="A1226" i="1"/>
  <c r="A1227" i="1"/>
  <c r="A1228" i="1"/>
  <c r="A1229" i="1"/>
  <c r="A1230" i="1"/>
  <c r="A1231" i="1"/>
  <c r="A1232" i="1"/>
  <c r="A1233" i="1"/>
  <c r="A1234" i="1"/>
  <c r="A1235" i="1"/>
  <c r="A1236" i="1"/>
  <c r="A1237" i="1"/>
  <c r="A1238" i="1"/>
  <c r="A1239" i="1"/>
  <c r="A1240" i="1"/>
  <c r="A1241" i="1"/>
  <c r="A1242" i="1"/>
  <c r="A1243" i="1"/>
  <c r="A1244" i="1"/>
  <c r="A1245" i="1"/>
  <c r="A1246" i="1"/>
  <c r="A1247" i="1"/>
  <c r="A1248" i="1"/>
  <c r="A1249" i="1"/>
  <c r="A1250" i="1"/>
  <c r="A1251" i="1"/>
  <c r="A1252" i="1"/>
  <c r="A1253" i="1"/>
  <c r="A1254" i="1"/>
  <c r="A1255" i="1"/>
  <c r="A1256" i="1"/>
  <c r="A1257" i="1"/>
  <c r="A1258" i="1"/>
  <c r="A1259" i="1"/>
  <c r="A1260" i="1"/>
  <c r="A1261" i="1"/>
  <c r="A1262" i="1"/>
  <c r="A1263" i="1"/>
  <c r="A1264" i="1"/>
  <c r="A1265" i="1"/>
  <c r="A1266" i="1"/>
  <c r="A1267" i="1"/>
  <c r="A1268" i="1"/>
  <c r="A1269" i="1"/>
  <c r="A1270" i="1"/>
  <c r="A1271" i="1"/>
  <c r="A1272" i="1"/>
  <c r="A1273" i="1"/>
  <c r="A1274" i="1"/>
  <c r="A1275" i="1"/>
  <c r="A1276" i="1"/>
  <c r="A1277" i="1"/>
  <c r="A1278" i="1"/>
  <c r="A1279" i="1"/>
  <c r="A1280" i="1"/>
  <c r="A1281" i="1"/>
  <c r="A1282" i="1"/>
  <c r="A1283" i="1"/>
  <c r="A1284" i="1"/>
  <c r="A1285" i="1"/>
  <c r="A1286" i="1"/>
  <c r="A1287" i="1"/>
  <c r="A1288" i="1"/>
  <c r="A1289" i="1"/>
  <c r="A1290" i="1"/>
  <c r="A1291" i="1"/>
  <c r="A1292" i="1"/>
  <c r="A1293" i="1"/>
  <c r="A1294" i="1"/>
  <c r="A1295" i="1"/>
  <c r="A1296" i="1"/>
  <c r="A1297" i="1"/>
  <c r="A1298" i="1"/>
  <c r="A1299" i="1"/>
  <c r="A1300" i="1"/>
  <c r="A1301" i="1"/>
  <c r="A1302" i="1"/>
  <c r="A1303" i="1"/>
  <c r="A1304" i="1"/>
  <c r="A1305" i="1"/>
  <c r="A1306" i="1"/>
  <c r="A1307" i="1"/>
  <c r="A1308" i="1"/>
  <c r="A1309" i="1"/>
  <c r="A1310" i="1"/>
  <c r="A1311" i="1"/>
  <c r="A1312" i="1"/>
  <c r="A1313" i="1"/>
  <c r="A1314" i="1"/>
  <c r="A1315" i="1"/>
  <c r="A1316" i="1"/>
  <c r="A1317" i="1"/>
  <c r="A1318" i="1"/>
  <c r="A1319" i="1"/>
  <c r="A1320" i="1"/>
  <c r="A1321" i="1"/>
  <c r="A1322" i="1"/>
  <c r="A1323" i="1"/>
  <c r="A1324" i="1"/>
  <c r="A1325" i="1"/>
  <c r="A1326" i="1"/>
  <c r="A1327" i="1"/>
  <c r="A1328" i="1"/>
  <c r="A1329" i="1"/>
  <c r="A1330" i="1"/>
  <c r="A1331" i="1"/>
  <c r="A1332" i="1"/>
  <c r="A1333" i="1"/>
  <c r="A1334" i="1"/>
  <c r="A1335" i="1"/>
  <c r="A1336" i="1"/>
  <c r="A1337" i="1"/>
  <c r="A1338" i="1"/>
  <c r="A1339" i="1"/>
  <c r="A1340" i="1"/>
  <c r="A1341" i="1"/>
  <c r="A1342" i="1"/>
  <c r="A1343" i="1"/>
  <c r="A1344" i="1"/>
  <c r="A1345" i="1"/>
  <c r="A1346" i="1"/>
  <c r="A1347" i="1"/>
  <c r="A1348" i="1"/>
  <c r="A1349" i="1"/>
  <c r="A1350" i="1"/>
  <c r="A1351" i="1"/>
  <c r="A1352" i="1"/>
  <c r="A1353" i="1"/>
  <c r="A1354" i="1"/>
  <c r="A1355" i="1"/>
  <c r="A1356" i="1"/>
  <c r="A1357" i="1"/>
  <c r="A1358" i="1"/>
  <c r="A1359" i="1"/>
  <c r="A1360" i="1"/>
  <c r="A1361" i="1"/>
  <c r="A1362" i="1"/>
  <c r="A1363" i="1"/>
  <c r="A1364" i="1"/>
  <c r="A1365" i="1"/>
  <c r="A1366" i="1"/>
  <c r="A1367" i="1"/>
  <c r="A1368" i="1"/>
  <c r="A1369" i="1"/>
  <c r="A1370" i="1"/>
  <c r="A1371" i="1"/>
  <c r="A1372" i="1"/>
  <c r="A1373" i="1"/>
  <c r="A1374" i="1"/>
  <c r="A1375" i="1"/>
  <c r="A1376" i="1"/>
  <c r="A1377" i="1"/>
  <c r="A1378" i="1"/>
  <c r="A1379" i="1"/>
  <c r="A1380" i="1"/>
  <c r="A1381" i="1"/>
  <c r="A1382" i="1"/>
  <c r="A1383" i="1"/>
  <c r="A1384" i="1"/>
  <c r="A1385" i="1"/>
  <c r="A1386" i="1"/>
  <c r="A1387" i="1"/>
  <c r="A1388" i="1"/>
  <c r="A1389" i="1"/>
  <c r="A1390" i="1"/>
  <c r="A1391" i="1"/>
  <c r="A1392" i="1"/>
  <c r="A1393" i="1"/>
  <c r="A1394" i="1"/>
  <c r="A1395" i="1"/>
  <c r="A1396" i="1"/>
  <c r="A1397" i="1"/>
  <c r="A1398" i="1"/>
  <c r="A1399" i="1"/>
  <c r="A1400" i="1"/>
  <c r="A1401" i="1"/>
  <c r="A1402" i="1"/>
  <c r="A1403" i="1"/>
  <c r="A1404" i="1"/>
  <c r="A1405" i="1"/>
  <c r="A1406" i="1"/>
  <c r="A1407" i="1"/>
  <c r="A1408" i="1"/>
  <c r="A1409" i="1"/>
  <c r="A1410" i="1"/>
  <c r="A1411" i="1"/>
  <c r="A1412" i="1"/>
  <c r="A1413" i="1"/>
  <c r="A1414" i="1"/>
  <c r="A1415" i="1"/>
  <c r="A1416" i="1"/>
  <c r="A1417" i="1"/>
  <c r="A1418" i="1"/>
  <c r="A1419" i="1"/>
  <c r="A1420" i="1"/>
  <c r="A1421" i="1"/>
  <c r="A1422" i="1"/>
  <c r="A1423" i="1"/>
  <c r="A1424" i="1"/>
  <c r="A1425" i="1"/>
  <c r="A1426" i="1"/>
  <c r="A1427" i="1"/>
  <c r="A1428" i="1"/>
  <c r="A1429" i="1"/>
  <c r="A1430" i="1"/>
  <c r="A1431" i="1"/>
  <c r="A1432" i="1"/>
  <c r="A1433" i="1"/>
  <c r="A1434" i="1"/>
  <c r="A1435" i="1"/>
  <c r="A1436" i="1"/>
  <c r="A1437" i="1"/>
  <c r="A1438" i="1"/>
  <c r="A1439" i="1"/>
  <c r="A1440" i="1"/>
  <c r="A1441" i="1"/>
  <c r="A1442" i="1"/>
  <c r="A1443" i="1"/>
  <c r="A1444" i="1"/>
  <c r="A1445" i="1"/>
  <c r="A1446" i="1"/>
  <c r="A1447" i="1"/>
  <c r="A1448" i="1"/>
  <c r="A1449" i="1"/>
  <c r="A1450" i="1"/>
  <c r="A1451" i="1"/>
  <c r="A1452" i="1"/>
  <c r="A1453" i="1"/>
  <c r="A1454" i="1"/>
  <c r="A1455" i="1"/>
  <c r="A1456" i="1"/>
  <c r="A1457" i="1"/>
  <c r="A1458" i="1"/>
  <c r="A1459" i="1"/>
  <c r="A1460" i="1"/>
  <c r="A1461" i="1"/>
  <c r="A1462" i="1"/>
  <c r="A1463" i="1"/>
  <c r="A1464" i="1"/>
  <c r="A1465" i="1"/>
  <c r="A1466" i="1"/>
  <c r="A1467" i="1"/>
  <c r="A1468" i="1"/>
  <c r="A1469" i="1"/>
  <c r="A1470" i="1"/>
  <c r="A1471" i="1"/>
  <c r="A1472" i="1"/>
  <c r="A1473" i="1"/>
  <c r="A1474" i="1"/>
  <c r="A1475" i="1"/>
  <c r="A1476" i="1"/>
  <c r="A1477" i="1"/>
  <c r="A1478" i="1"/>
  <c r="A1479" i="1"/>
  <c r="A1480" i="1"/>
  <c r="A1481" i="1"/>
  <c r="A1482" i="1"/>
  <c r="A1483" i="1"/>
  <c r="A1484" i="1"/>
  <c r="A1485" i="1"/>
  <c r="A1486" i="1"/>
  <c r="A1487" i="1"/>
  <c r="A1488" i="1"/>
  <c r="A1489" i="1"/>
  <c r="A1490" i="1"/>
  <c r="A1491" i="1"/>
  <c r="A1492" i="1"/>
  <c r="A1493" i="1"/>
  <c r="A1494" i="1"/>
  <c r="A1495" i="1"/>
  <c r="A1496" i="1"/>
  <c r="A1497" i="1"/>
  <c r="A1498" i="1"/>
  <c r="A1499" i="1"/>
  <c r="A1500" i="1"/>
  <c r="A1501" i="1"/>
  <c r="A1502" i="1"/>
  <c r="A1503" i="1"/>
  <c r="A1504" i="1"/>
  <c r="A1505" i="1"/>
  <c r="A1506" i="1"/>
  <c r="A1507" i="1"/>
  <c r="A1508" i="1"/>
  <c r="A1509" i="1"/>
  <c r="A1510" i="1"/>
  <c r="A1511" i="1"/>
  <c r="A1512" i="1"/>
  <c r="A1513" i="1"/>
  <c r="A1514" i="1"/>
  <c r="A1515" i="1"/>
  <c r="A1516" i="1"/>
  <c r="A1517" i="1"/>
  <c r="A1518" i="1"/>
  <c r="A1519" i="1"/>
  <c r="A1520" i="1"/>
  <c r="A1521" i="1"/>
  <c r="A1522" i="1"/>
  <c r="A1523" i="1"/>
  <c r="A1524" i="1"/>
  <c r="A1525" i="1"/>
  <c r="A1526" i="1"/>
  <c r="A1527" i="1"/>
  <c r="A1528" i="1"/>
  <c r="A1529" i="1"/>
  <c r="A1530" i="1"/>
  <c r="A1531" i="1"/>
  <c r="A1532" i="1"/>
  <c r="A1533" i="1"/>
  <c r="A1534" i="1"/>
  <c r="A1535" i="1"/>
  <c r="A1536" i="1"/>
  <c r="A1537" i="1"/>
  <c r="A1538" i="1"/>
  <c r="A1539" i="1"/>
  <c r="A1540" i="1"/>
  <c r="A1541" i="1"/>
  <c r="A1542" i="1"/>
  <c r="A1543" i="1"/>
  <c r="A1544" i="1"/>
  <c r="A1545" i="1"/>
  <c r="A1546" i="1"/>
  <c r="A1547" i="1"/>
  <c r="A1548" i="1"/>
  <c r="A1549" i="1"/>
  <c r="A1550" i="1"/>
  <c r="A1551" i="1"/>
  <c r="A1552" i="1"/>
  <c r="A1553" i="1"/>
  <c r="A1554" i="1"/>
  <c r="A1555" i="1"/>
  <c r="A1556" i="1"/>
  <c r="A1557" i="1"/>
  <c r="A1558" i="1"/>
  <c r="A1559" i="1"/>
  <c r="A1560" i="1"/>
  <c r="A1561" i="1"/>
  <c r="A1562" i="1"/>
  <c r="A1563" i="1"/>
  <c r="A1564" i="1"/>
  <c r="A1565" i="1"/>
  <c r="A1566" i="1"/>
  <c r="A1567" i="1"/>
  <c r="A1568" i="1"/>
  <c r="A1569" i="1"/>
  <c r="A1570" i="1"/>
  <c r="A1571" i="1"/>
  <c r="A1572" i="1"/>
  <c r="A1573" i="1"/>
  <c r="A1574" i="1"/>
  <c r="A1575" i="1"/>
  <c r="A1576" i="1"/>
  <c r="A1577" i="1"/>
  <c r="A1578" i="1"/>
  <c r="A1579" i="1"/>
  <c r="A1580" i="1"/>
  <c r="A1581" i="1"/>
  <c r="A1582" i="1"/>
  <c r="A1583" i="1"/>
  <c r="A1584" i="1"/>
  <c r="A1585" i="1"/>
  <c r="A1586" i="1"/>
  <c r="A1587" i="1"/>
  <c r="A1588" i="1"/>
  <c r="A1589" i="1"/>
  <c r="A1590" i="1"/>
  <c r="A1591" i="1"/>
  <c r="A1592" i="1"/>
  <c r="A1593" i="1"/>
  <c r="A1594" i="1"/>
  <c r="A1595" i="1"/>
  <c r="A1596" i="1"/>
  <c r="A1597" i="1"/>
  <c r="A1598" i="1"/>
  <c r="A1599" i="1"/>
  <c r="A1600" i="1"/>
  <c r="A1601" i="1"/>
  <c r="A1602" i="1"/>
  <c r="A1603" i="1"/>
  <c r="A1604" i="1"/>
  <c r="A1605" i="1"/>
  <c r="A1606" i="1"/>
  <c r="A1607" i="1"/>
  <c r="A1608" i="1"/>
  <c r="A1609" i="1"/>
  <c r="A1610" i="1"/>
  <c r="A1611" i="1"/>
  <c r="A1612" i="1"/>
  <c r="A1613" i="1"/>
  <c r="A1614" i="1"/>
  <c r="A1615" i="1"/>
  <c r="A1616" i="1"/>
  <c r="A1617" i="1"/>
  <c r="A1618" i="1"/>
  <c r="A1619" i="1"/>
  <c r="A1620" i="1"/>
  <c r="A1621" i="1"/>
  <c r="A1622" i="1"/>
  <c r="A1623" i="1"/>
  <c r="A1624" i="1"/>
  <c r="A1625" i="1"/>
  <c r="A1626" i="1"/>
  <c r="A1627" i="1"/>
  <c r="A1628" i="1"/>
  <c r="A1629" i="1"/>
  <c r="A1630" i="1"/>
  <c r="A1631" i="1"/>
  <c r="A1632" i="1"/>
  <c r="A1633" i="1"/>
  <c r="A1634" i="1"/>
  <c r="A1635" i="1"/>
  <c r="A1636" i="1"/>
  <c r="A1637" i="1"/>
  <c r="A1638" i="1"/>
  <c r="A1639" i="1"/>
  <c r="A1640" i="1"/>
  <c r="A1641" i="1"/>
  <c r="A1642" i="1"/>
  <c r="A1643" i="1"/>
  <c r="A1644" i="1"/>
  <c r="A1645" i="1"/>
  <c r="A1646" i="1"/>
  <c r="A1647" i="1"/>
  <c r="A1648" i="1"/>
  <c r="A1649" i="1"/>
  <c r="A1650" i="1"/>
  <c r="A1651" i="1"/>
  <c r="A1652" i="1"/>
  <c r="A1653" i="1"/>
  <c r="A1654" i="1"/>
  <c r="A1655" i="1"/>
  <c r="A1656" i="1"/>
  <c r="A1657" i="1"/>
  <c r="A1658" i="1"/>
  <c r="A1659" i="1"/>
  <c r="A1660" i="1"/>
  <c r="A1661" i="1"/>
  <c r="A1662" i="1"/>
  <c r="A1663" i="1"/>
  <c r="A1664" i="1"/>
  <c r="A1665" i="1"/>
  <c r="A1666" i="1"/>
  <c r="A1667" i="1"/>
  <c r="A1668" i="1"/>
  <c r="A1669" i="1"/>
  <c r="A1670" i="1"/>
  <c r="A1671" i="1"/>
  <c r="A1672" i="1"/>
  <c r="A1673" i="1"/>
  <c r="A1674" i="1"/>
  <c r="A1675" i="1"/>
  <c r="A1676" i="1"/>
  <c r="A1677" i="1"/>
  <c r="A1678" i="1"/>
  <c r="A1679" i="1"/>
  <c r="A1680" i="1"/>
  <c r="A1681" i="1"/>
  <c r="A1682" i="1"/>
  <c r="A1683" i="1"/>
  <c r="A1684" i="1"/>
  <c r="A1685" i="1"/>
  <c r="A1686" i="1"/>
  <c r="A1687" i="1"/>
  <c r="A1688" i="1"/>
  <c r="A1689" i="1"/>
  <c r="A1690" i="1"/>
  <c r="A1691" i="1"/>
  <c r="A1692" i="1"/>
  <c r="A1693" i="1"/>
  <c r="A1694" i="1"/>
  <c r="A1695" i="1"/>
  <c r="A1696" i="1"/>
  <c r="A1697" i="1"/>
  <c r="A1698" i="1"/>
  <c r="A1699" i="1"/>
  <c r="A1700" i="1"/>
  <c r="A1701" i="1"/>
  <c r="A1702" i="1"/>
  <c r="A1703" i="1"/>
  <c r="A1704" i="1"/>
  <c r="A1705" i="1"/>
  <c r="A1706" i="1"/>
  <c r="A1707" i="1"/>
  <c r="A1708" i="1"/>
  <c r="A1709" i="1"/>
  <c r="A1710" i="1"/>
  <c r="A1711" i="1"/>
  <c r="A1712" i="1"/>
  <c r="A1713" i="1"/>
  <c r="A1714" i="1"/>
  <c r="A1715" i="1"/>
  <c r="A1716" i="1"/>
  <c r="A1717" i="1"/>
  <c r="A1718" i="1"/>
  <c r="A1719" i="1"/>
  <c r="A1720" i="1"/>
  <c r="A1721" i="1"/>
  <c r="A1722" i="1"/>
  <c r="A1723" i="1"/>
  <c r="A1724" i="1"/>
  <c r="A1725" i="1"/>
  <c r="A1726" i="1"/>
  <c r="A1727" i="1"/>
  <c r="A1728" i="1"/>
  <c r="A1729" i="1"/>
  <c r="A1730" i="1"/>
  <c r="A1731" i="1"/>
  <c r="A1732" i="1"/>
  <c r="A1733" i="1"/>
  <c r="A1734" i="1"/>
  <c r="A1735" i="1"/>
  <c r="A1736" i="1"/>
  <c r="A1737" i="1"/>
  <c r="A1738" i="1"/>
  <c r="A1739" i="1"/>
  <c r="A1740" i="1"/>
  <c r="A1741" i="1"/>
  <c r="A1742" i="1"/>
  <c r="A1743" i="1"/>
  <c r="A1744" i="1"/>
  <c r="A1745" i="1"/>
  <c r="A1746" i="1"/>
  <c r="A1747" i="1"/>
  <c r="A1748" i="1"/>
  <c r="A1749" i="1"/>
  <c r="A1750" i="1"/>
  <c r="A1751" i="1"/>
  <c r="A1752" i="1"/>
  <c r="A1753" i="1"/>
  <c r="A1754" i="1"/>
  <c r="A1755" i="1"/>
  <c r="A1756" i="1"/>
  <c r="A1757" i="1"/>
  <c r="A1758" i="1"/>
  <c r="A1759" i="1"/>
  <c r="A1760" i="1"/>
  <c r="A1761" i="1"/>
  <c r="A1762" i="1"/>
  <c r="A1763" i="1"/>
  <c r="A1764" i="1"/>
  <c r="A1765" i="1"/>
  <c r="A1766" i="1"/>
  <c r="A1767" i="1"/>
  <c r="A1768" i="1"/>
  <c r="A1769" i="1"/>
  <c r="A1770" i="1"/>
  <c r="A1771" i="1"/>
  <c r="A1772" i="1"/>
  <c r="A1773" i="1"/>
  <c r="A1774" i="1"/>
  <c r="A1775" i="1"/>
  <c r="A1776" i="1"/>
  <c r="A1777" i="1"/>
  <c r="A1778" i="1"/>
  <c r="A1779" i="1"/>
  <c r="A1780" i="1"/>
  <c r="A1781" i="1"/>
  <c r="A1782" i="1"/>
  <c r="A1783" i="1"/>
  <c r="A1784" i="1"/>
  <c r="A1785" i="1"/>
  <c r="A1786" i="1"/>
  <c r="A1787" i="1"/>
  <c r="A1788" i="1"/>
  <c r="A1789" i="1"/>
  <c r="A1790" i="1"/>
  <c r="A1791" i="1"/>
  <c r="A1792" i="1"/>
  <c r="A1793" i="1"/>
  <c r="A1794" i="1"/>
  <c r="A1795" i="1"/>
  <c r="A1796" i="1"/>
  <c r="A1797" i="1"/>
  <c r="A1798" i="1"/>
  <c r="A1799" i="1"/>
  <c r="A1800" i="1"/>
  <c r="A1801" i="1"/>
  <c r="A1802" i="1"/>
  <c r="A1803" i="1"/>
  <c r="A1804" i="1"/>
  <c r="A1805" i="1"/>
  <c r="A1806" i="1"/>
  <c r="A1807" i="1"/>
  <c r="A1808" i="1"/>
  <c r="A1809" i="1"/>
  <c r="A1810" i="1"/>
  <c r="A1811" i="1"/>
  <c r="A1812" i="1"/>
  <c r="A1813" i="1"/>
  <c r="A1814" i="1"/>
  <c r="A1815" i="1"/>
  <c r="A1816" i="1"/>
  <c r="A1817" i="1"/>
  <c r="A1818" i="1"/>
  <c r="A1819" i="1"/>
  <c r="A1820" i="1"/>
  <c r="A1821" i="1"/>
  <c r="A1822" i="1"/>
  <c r="A1823" i="1"/>
  <c r="A1824" i="1"/>
  <c r="A1825" i="1"/>
  <c r="A1826" i="1"/>
  <c r="A1827" i="1"/>
  <c r="A1828" i="1"/>
  <c r="A1829" i="1"/>
  <c r="A1830" i="1"/>
  <c r="A1831" i="1"/>
  <c r="A1832" i="1"/>
  <c r="A1833" i="1"/>
  <c r="A1834" i="1"/>
  <c r="A1835" i="1"/>
  <c r="A1836" i="1"/>
  <c r="A1837" i="1"/>
  <c r="A1838" i="1"/>
  <c r="A1839" i="1"/>
  <c r="A1840" i="1"/>
  <c r="A1841" i="1"/>
  <c r="A1842" i="1"/>
  <c r="A1843" i="1"/>
  <c r="A1844" i="1"/>
  <c r="A1845" i="1"/>
  <c r="A1846" i="1"/>
  <c r="A1847" i="1"/>
  <c r="A1848" i="1"/>
  <c r="A1849" i="1"/>
  <c r="A1850" i="1"/>
  <c r="A1851" i="1"/>
  <c r="A1852" i="1"/>
  <c r="A1853" i="1"/>
  <c r="A1854" i="1"/>
  <c r="A1855" i="1"/>
  <c r="A1856" i="1"/>
  <c r="A1857" i="1"/>
  <c r="A1858" i="1"/>
  <c r="A1859" i="1"/>
  <c r="A1860" i="1"/>
  <c r="A1861" i="1"/>
  <c r="A1862" i="1"/>
  <c r="A1863" i="1"/>
  <c r="A1864" i="1"/>
  <c r="A1865" i="1"/>
  <c r="A1866" i="1"/>
  <c r="A1867" i="1"/>
  <c r="A1868" i="1"/>
  <c r="A1869" i="1"/>
  <c r="A1870" i="1"/>
  <c r="A1871" i="1"/>
  <c r="A1872" i="1"/>
  <c r="A1873" i="1"/>
  <c r="A1874" i="1"/>
  <c r="A1875" i="1"/>
  <c r="A1876" i="1"/>
  <c r="A1877" i="1"/>
  <c r="A1878" i="1"/>
  <c r="A1879" i="1"/>
  <c r="A1880" i="1"/>
  <c r="A1881" i="1"/>
  <c r="A1882" i="1"/>
  <c r="A1883" i="1"/>
  <c r="A1884" i="1"/>
  <c r="A1885" i="1"/>
  <c r="A1886" i="1"/>
  <c r="A1887" i="1"/>
  <c r="A1888" i="1"/>
  <c r="A1889" i="1"/>
  <c r="A1890" i="1"/>
  <c r="A1891" i="1"/>
  <c r="A1892" i="1"/>
  <c r="A1893" i="1"/>
  <c r="A1894" i="1"/>
  <c r="A1895" i="1"/>
  <c r="A1896" i="1"/>
  <c r="A1897" i="1"/>
  <c r="A1898" i="1"/>
  <c r="A1899" i="1"/>
  <c r="A1900" i="1"/>
  <c r="A1901" i="1"/>
  <c r="A1902" i="1"/>
  <c r="A1903" i="1"/>
  <c r="A1904" i="1"/>
  <c r="A1905" i="1"/>
  <c r="A1906" i="1"/>
  <c r="A1907" i="1"/>
  <c r="A1908" i="1"/>
  <c r="A1909" i="1"/>
  <c r="A1910" i="1"/>
  <c r="A1911" i="1"/>
  <c r="A1912" i="1"/>
  <c r="A1913" i="1"/>
  <c r="A1914" i="1"/>
  <c r="A1915" i="1"/>
  <c r="A1916" i="1"/>
  <c r="A1917" i="1"/>
  <c r="A1918" i="1"/>
  <c r="A1919" i="1"/>
  <c r="A1920" i="1"/>
  <c r="A1921" i="1"/>
  <c r="A1922" i="1"/>
  <c r="A1923" i="1"/>
  <c r="A1924" i="1"/>
  <c r="A1925" i="1"/>
  <c r="A1926" i="1"/>
  <c r="A1927" i="1"/>
  <c r="A1928" i="1"/>
  <c r="A1929" i="1"/>
  <c r="A1930" i="1"/>
  <c r="A1931" i="1"/>
  <c r="A1932" i="1"/>
  <c r="A1933" i="1"/>
  <c r="A1934" i="1"/>
  <c r="A1935" i="1"/>
  <c r="A1936" i="1"/>
  <c r="A1937" i="1"/>
  <c r="A1938" i="1"/>
  <c r="A1939" i="1"/>
  <c r="A1940" i="1"/>
  <c r="A1941" i="1"/>
  <c r="A1942" i="1"/>
  <c r="A1943" i="1"/>
  <c r="A1944" i="1"/>
  <c r="A1945" i="1"/>
  <c r="A1946" i="1"/>
  <c r="A1947" i="1"/>
  <c r="A1948" i="1"/>
  <c r="A1949" i="1"/>
  <c r="A1950" i="1"/>
  <c r="A1951" i="1"/>
  <c r="A1952" i="1"/>
  <c r="A1953" i="1"/>
  <c r="A1954" i="1"/>
  <c r="A1955" i="1"/>
  <c r="A1956" i="1"/>
  <c r="A1957" i="1"/>
  <c r="A1958" i="1"/>
  <c r="A1959" i="1"/>
  <c r="A1960" i="1"/>
  <c r="A1961" i="1"/>
  <c r="A1962" i="1"/>
  <c r="A1963" i="1"/>
  <c r="A1964" i="1"/>
  <c r="A1965" i="1"/>
  <c r="A1966" i="1"/>
  <c r="A1967" i="1"/>
  <c r="A1968" i="1"/>
  <c r="A1969" i="1"/>
  <c r="A1970" i="1"/>
  <c r="A1971" i="1"/>
  <c r="A1972" i="1"/>
  <c r="A1973" i="1"/>
  <c r="A1974" i="1"/>
  <c r="A1975" i="1"/>
  <c r="A1976" i="1"/>
  <c r="A1977" i="1"/>
  <c r="A1978" i="1"/>
  <c r="A1979" i="1"/>
  <c r="A1980" i="1"/>
  <c r="A1981" i="1"/>
  <c r="A1982" i="1"/>
  <c r="A1983" i="1"/>
  <c r="A1984" i="1"/>
  <c r="A1985" i="1"/>
  <c r="A1986" i="1"/>
  <c r="A1987" i="1"/>
  <c r="A1988" i="1"/>
  <c r="A1989" i="1"/>
  <c r="A1990" i="1"/>
  <c r="A1991" i="1"/>
  <c r="A1992" i="1"/>
  <c r="A1993" i="1"/>
  <c r="A1994" i="1"/>
  <c r="A1995" i="1"/>
  <c r="A1996" i="1"/>
  <c r="A1997" i="1"/>
  <c r="A1998" i="1"/>
  <c r="A1999" i="1"/>
  <c r="A2000" i="1"/>
  <c r="A2001" i="1"/>
  <c r="A2002" i="1"/>
  <c r="A2003" i="1"/>
  <c r="A2004" i="1"/>
  <c r="A2005" i="1"/>
  <c r="A2006" i="1"/>
  <c r="A2007" i="1"/>
  <c r="A2008" i="1"/>
  <c r="A2009" i="1"/>
  <c r="A2010" i="1"/>
  <c r="A2011" i="1"/>
  <c r="A2012" i="1"/>
  <c r="A2013" i="1"/>
  <c r="A2014" i="1"/>
  <c r="A2015" i="1"/>
  <c r="A2016" i="1"/>
  <c r="A2017" i="1"/>
  <c r="A2018" i="1"/>
  <c r="A2019" i="1"/>
  <c r="A2020" i="1"/>
  <c r="A2021" i="1"/>
  <c r="A2022" i="1"/>
  <c r="A2023" i="1"/>
  <c r="A2024" i="1"/>
  <c r="A2025" i="1"/>
  <c r="A2026" i="1"/>
  <c r="A2027" i="1"/>
  <c r="A2028" i="1"/>
  <c r="A2029" i="1"/>
  <c r="A2030" i="1"/>
  <c r="A2031" i="1"/>
  <c r="A2032" i="1"/>
  <c r="A2033" i="1"/>
  <c r="A2034" i="1"/>
  <c r="A2035" i="1"/>
  <c r="A2036" i="1"/>
  <c r="A2037" i="1"/>
  <c r="A2038" i="1"/>
  <c r="A2039" i="1"/>
  <c r="A2040" i="1"/>
  <c r="A2041" i="1"/>
  <c r="A2042" i="1"/>
  <c r="A2043" i="1"/>
  <c r="A2044" i="1"/>
  <c r="A2045" i="1"/>
  <c r="A2046" i="1"/>
  <c r="A2047" i="1"/>
  <c r="A2048" i="1"/>
  <c r="A2049" i="1"/>
  <c r="A2050" i="1"/>
  <c r="A2051" i="1"/>
  <c r="A2052" i="1"/>
  <c r="A2053" i="1"/>
  <c r="A2054" i="1"/>
  <c r="A2055" i="1"/>
  <c r="A2056" i="1"/>
  <c r="A2057" i="1"/>
  <c r="A2058" i="1"/>
  <c r="A2059" i="1"/>
  <c r="A2060" i="1"/>
  <c r="A2061" i="1"/>
  <c r="A2062" i="1"/>
  <c r="A2063" i="1"/>
  <c r="A2064" i="1"/>
  <c r="A2065" i="1"/>
  <c r="A2066" i="1"/>
  <c r="A2067" i="1"/>
  <c r="A2068" i="1"/>
  <c r="A2069" i="1"/>
  <c r="A2070" i="1"/>
  <c r="A2071" i="1"/>
  <c r="A2072" i="1"/>
  <c r="A2073" i="1"/>
  <c r="A2074" i="1"/>
  <c r="A2075" i="1"/>
  <c r="A2076" i="1"/>
  <c r="A2077" i="1"/>
  <c r="A2078" i="1"/>
  <c r="A2079" i="1"/>
  <c r="A2080" i="1"/>
  <c r="A2081" i="1"/>
  <c r="A2082" i="1"/>
  <c r="A2083" i="1"/>
  <c r="A2084" i="1"/>
  <c r="A2085" i="1"/>
  <c r="A2086" i="1"/>
  <c r="A2087" i="1"/>
  <c r="A2088" i="1"/>
  <c r="A2089" i="1"/>
  <c r="A2090" i="1"/>
  <c r="A2091" i="1"/>
  <c r="A2092" i="1"/>
  <c r="A2093" i="1"/>
  <c r="A2094" i="1"/>
  <c r="A2095" i="1"/>
  <c r="A2096" i="1"/>
  <c r="A2097" i="1"/>
  <c r="A2098" i="1"/>
  <c r="A2099" i="1"/>
  <c r="A2100" i="1"/>
  <c r="A2101" i="1"/>
  <c r="A2102" i="1"/>
  <c r="A2103" i="1"/>
  <c r="A2104" i="1"/>
  <c r="A2105" i="1"/>
  <c r="A2106" i="1"/>
  <c r="A2107" i="1"/>
  <c r="A2108" i="1"/>
  <c r="A2109" i="1"/>
  <c r="A2110" i="1"/>
  <c r="A2111" i="1"/>
  <c r="A2112" i="1"/>
  <c r="A2113" i="1"/>
  <c r="A2114" i="1"/>
  <c r="A2115" i="1"/>
  <c r="A2116" i="1"/>
  <c r="A2117" i="1"/>
  <c r="A2118" i="1"/>
  <c r="A2119" i="1"/>
  <c r="A2120" i="1"/>
  <c r="A2121" i="1"/>
  <c r="A2122" i="1"/>
  <c r="A2123" i="1"/>
  <c r="A2124" i="1"/>
  <c r="A2125" i="1"/>
  <c r="A2126" i="1"/>
  <c r="A2127" i="1"/>
  <c r="A2128" i="1"/>
  <c r="A2129" i="1"/>
  <c r="A2130" i="1"/>
  <c r="A2131" i="1"/>
  <c r="A2132" i="1"/>
  <c r="A2133" i="1"/>
  <c r="A2134" i="1"/>
  <c r="A2135" i="1"/>
  <c r="A2136" i="1"/>
  <c r="A2137" i="1"/>
  <c r="A2138" i="1"/>
  <c r="A2139" i="1"/>
  <c r="A2140" i="1"/>
  <c r="A2141" i="1"/>
  <c r="A2142" i="1"/>
  <c r="A2143" i="1"/>
  <c r="A2144" i="1"/>
  <c r="A2145" i="1"/>
  <c r="A2146" i="1"/>
  <c r="A2147" i="1"/>
  <c r="A2148" i="1"/>
  <c r="A2149" i="1"/>
  <c r="A2150" i="1"/>
  <c r="A2151" i="1"/>
  <c r="A2152" i="1"/>
  <c r="A2153" i="1"/>
  <c r="A2154" i="1"/>
  <c r="A2155" i="1"/>
  <c r="A2156" i="1"/>
  <c r="A2157" i="1"/>
  <c r="A2158" i="1"/>
  <c r="A2159" i="1"/>
  <c r="A2160" i="1"/>
  <c r="A2161" i="1"/>
  <c r="A2162" i="1"/>
  <c r="A2163" i="1"/>
  <c r="A2164" i="1"/>
  <c r="A2165" i="1"/>
  <c r="A2166" i="1"/>
  <c r="A2167" i="1"/>
  <c r="A2168" i="1"/>
  <c r="A2169" i="1"/>
  <c r="A2170" i="1"/>
  <c r="A2171" i="1"/>
  <c r="A2172" i="1"/>
  <c r="A2173" i="1"/>
  <c r="A2174" i="1"/>
  <c r="A2175" i="1"/>
  <c r="A2176" i="1"/>
  <c r="A2177" i="1"/>
  <c r="A2178" i="1"/>
  <c r="A2179" i="1"/>
  <c r="A2180" i="1"/>
  <c r="A2181" i="1"/>
  <c r="A2182" i="1"/>
  <c r="A2183" i="1"/>
  <c r="A2184" i="1"/>
  <c r="A2185" i="1"/>
  <c r="A2186" i="1"/>
  <c r="A2187" i="1"/>
  <c r="A2188" i="1"/>
  <c r="A2189" i="1"/>
  <c r="A2190" i="1"/>
  <c r="A2191" i="1"/>
  <c r="A2192" i="1"/>
  <c r="A2193" i="1"/>
  <c r="A2194" i="1"/>
  <c r="A2195" i="1"/>
  <c r="A2196" i="1"/>
  <c r="A2197" i="1"/>
  <c r="A2198" i="1"/>
  <c r="A2199" i="1"/>
  <c r="A2200" i="1"/>
  <c r="A2201" i="1"/>
  <c r="A2202" i="1"/>
  <c r="A2203" i="1"/>
  <c r="A2204" i="1"/>
  <c r="A2205" i="1"/>
  <c r="A2206" i="1"/>
  <c r="A2207" i="1"/>
  <c r="A2208" i="1"/>
  <c r="A2209" i="1"/>
  <c r="A2210" i="1"/>
  <c r="A2211" i="1"/>
  <c r="A2212" i="1"/>
  <c r="A2213" i="1"/>
  <c r="A2214" i="1"/>
  <c r="A2215" i="1"/>
  <c r="A2216" i="1"/>
  <c r="A2217" i="1"/>
  <c r="A2218" i="1"/>
  <c r="A2219" i="1"/>
  <c r="A2220" i="1"/>
  <c r="A2221" i="1"/>
  <c r="A2222" i="1"/>
  <c r="A2223" i="1"/>
  <c r="A2224" i="1"/>
  <c r="A2225" i="1"/>
  <c r="A2226" i="1"/>
  <c r="A2227" i="1"/>
  <c r="A2228" i="1"/>
  <c r="A2229" i="1"/>
  <c r="A2230" i="1"/>
  <c r="A2231" i="1"/>
  <c r="A2232" i="1"/>
  <c r="A2233" i="1"/>
  <c r="A2234" i="1"/>
  <c r="A2235" i="1"/>
  <c r="A2236" i="1"/>
  <c r="A2237" i="1"/>
  <c r="A2238" i="1"/>
  <c r="A2239" i="1"/>
  <c r="A2240" i="1"/>
  <c r="A2241" i="1"/>
  <c r="A2242" i="1"/>
  <c r="A2243" i="1"/>
  <c r="A2244" i="1"/>
  <c r="A2245" i="1"/>
  <c r="A2246" i="1"/>
  <c r="A2247" i="1"/>
  <c r="A2248" i="1"/>
  <c r="A2249" i="1"/>
  <c r="A2250" i="1"/>
  <c r="A2251" i="1"/>
  <c r="A2252" i="1"/>
  <c r="A2253" i="1"/>
  <c r="A2254" i="1"/>
  <c r="A2255" i="1"/>
  <c r="A2256" i="1"/>
  <c r="A2257" i="1"/>
  <c r="A2258" i="1"/>
  <c r="A2259" i="1"/>
  <c r="A2260" i="1"/>
  <c r="A2261" i="1"/>
  <c r="A2262" i="1"/>
  <c r="A2263" i="1"/>
  <c r="A2264" i="1"/>
  <c r="A2265" i="1"/>
  <c r="A2266" i="1"/>
  <c r="A2267" i="1"/>
  <c r="A2268" i="1"/>
  <c r="A2269" i="1"/>
  <c r="A2270" i="1"/>
  <c r="A2271" i="1"/>
  <c r="A2272" i="1"/>
  <c r="A2273" i="1"/>
  <c r="A2274" i="1"/>
  <c r="A2275" i="1"/>
  <c r="A2276" i="1"/>
  <c r="A2277" i="1"/>
  <c r="A2278" i="1"/>
  <c r="A2279" i="1"/>
  <c r="A2280" i="1"/>
  <c r="A2281" i="1"/>
  <c r="A2282" i="1"/>
  <c r="A2283" i="1"/>
  <c r="A2284" i="1"/>
  <c r="A2285" i="1"/>
  <c r="A2286" i="1"/>
  <c r="A2287" i="1"/>
  <c r="A2288" i="1"/>
  <c r="A2289" i="1"/>
  <c r="A2290" i="1"/>
  <c r="A2291" i="1"/>
  <c r="A2292" i="1"/>
  <c r="A2293" i="1"/>
  <c r="A2294" i="1"/>
  <c r="A2295" i="1"/>
  <c r="A2296" i="1"/>
  <c r="A2297" i="1"/>
  <c r="A2298" i="1"/>
  <c r="A2299" i="1"/>
  <c r="A2300" i="1"/>
  <c r="A2301" i="1"/>
  <c r="A2302" i="1"/>
  <c r="A2303" i="1"/>
  <c r="A2304" i="1"/>
  <c r="A2305" i="1"/>
  <c r="A2306" i="1"/>
  <c r="A2307" i="1"/>
  <c r="A2308" i="1"/>
  <c r="A2309" i="1"/>
  <c r="A2310" i="1"/>
  <c r="A2311" i="1"/>
  <c r="A2312" i="1"/>
  <c r="A2313" i="1"/>
  <c r="A2314" i="1"/>
  <c r="A2315" i="1"/>
  <c r="A2316" i="1"/>
  <c r="A2317" i="1"/>
  <c r="A2318" i="1"/>
  <c r="A2319" i="1"/>
  <c r="A2320" i="1"/>
  <c r="A2321" i="1"/>
  <c r="A2322" i="1"/>
  <c r="A2323" i="1"/>
  <c r="A2324" i="1"/>
  <c r="A2325" i="1"/>
  <c r="A2326" i="1"/>
  <c r="A2327" i="1"/>
  <c r="A2328" i="1"/>
  <c r="A2329" i="1"/>
  <c r="A2330" i="1"/>
  <c r="A2331" i="1"/>
  <c r="A2332" i="1"/>
  <c r="A2333" i="1"/>
  <c r="A2334" i="1"/>
  <c r="A2335" i="1"/>
  <c r="A2336" i="1"/>
  <c r="A2337" i="1"/>
  <c r="A2338" i="1"/>
  <c r="A2339" i="1"/>
  <c r="A2340" i="1"/>
  <c r="A2341" i="1"/>
  <c r="A2342" i="1"/>
  <c r="A2343" i="1"/>
  <c r="A2344" i="1"/>
  <c r="A2345" i="1"/>
  <c r="A2346" i="1"/>
  <c r="A2347" i="1"/>
  <c r="A2348" i="1"/>
  <c r="A2349" i="1"/>
  <c r="A2350" i="1"/>
  <c r="A2351" i="1"/>
  <c r="A2352" i="1"/>
  <c r="A2353" i="1"/>
  <c r="A2354" i="1"/>
  <c r="A2355" i="1"/>
  <c r="A2356" i="1"/>
  <c r="A2357" i="1"/>
  <c r="A2358" i="1"/>
  <c r="A2359" i="1"/>
  <c r="A2360" i="1"/>
  <c r="A2361" i="1"/>
  <c r="A2362" i="1"/>
  <c r="A2363" i="1"/>
  <c r="A2364" i="1"/>
  <c r="A2365" i="1"/>
  <c r="A2366" i="1"/>
  <c r="A2367" i="1"/>
  <c r="A2368" i="1"/>
  <c r="A2369" i="1"/>
  <c r="A2370" i="1"/>
  <c r="A2371" i="1"/>
  <c r="A2372" i="1"/>
  <c r="A2373" i="1"/>
  <c r="A2374" i="1"/>
  <c r="A2375" i="1"/>
  <c r="A2376" i="1"/>
  <c r="A2377" i="1"/>
  <c r="A2378" i="1"/>
  <c r="A2379" i="1"/>
  <c r="A2380" i="1"/>
  <c r="A2381" i="1"/>
  <c r="A2382" i="1"/>
  <c r="A2383" i="1"/>
  <c r="A2384" i="1"/>
  <c r="A2385" i="1"/>
  <c r="A2386" i="1"/>
  <c r="A2387" i="1"/>
  <c r="A2388" i="1"/>
  <c r="A2389" i="1"/>
  <c r="A2390" i="1"/>
  <c r="A2391" i="1"/>
  <c r="A2392" i="1"/>
  <c r="A2393" i="1"/>
  <c r="A2394" i="1"/>
  <c r="A2395" i="1"/>
  <c r="A2396" i="1"/>
  <c r="A2397" i="1"/>
  <c r="A2398" i="1"/>
  <c r="A2399" i="1"/>
  <c r="A2400" i="1"/>
  <c r="A2401" i="1"/>
  <c r="A2402" i="1"/>
  <c r="A2403" i="1"/>
  <c r="A2404" i="1"/>
  <c r="A2405" i="1"/>
  <c r="A2406" i="1"/>
  <c r="A2407" i="1"/>
  <c r="A2408" i="1"/>
  <c r="A2409" i="1"/>
  <c r="A2410" i="1"/>
  <c r="A2411" i="1"/>
  <c r="A2412" i="1"/>
  <c r="A2413" i="1"/>
  <c r="A2414" i="1"/>
  <c r="A2415" i="1"/>
  <c r="A2416" i="1"/>
  <c r="A2417" i="1"/>
  <c r="A2418" i="1"/>
  <c r="A2419" i="1"/>
  <c r="A2420" i="1"/>
  <c r="A2421" i="1"/>
  <c r="A2422" i="1"/>
  <c r="A2423" i="1"/>
  <c r="A2424" i="1"/>
  <c r="A2425" i="1"/>
  <c r="A2426" i="1"/>
  <c r="A2427" i="1"/>
  <c r="A2428" i="1"/>
  <c r="A2429" i="1"/>
  <c r="A2430" i="1"/>
  <c r="A2431" i="1"/>
  <c r="A2432" i="1"/>
  <c r="A2433" i="1"/>
  <c r="A2434" i="1"/>
  <c r="A2435" i="1"/>
  <c r="A2436" i="1"/>
  <c r="A2437" i="1"/>
  <c r="A2438" i="1"/>
  <c r="A2439" i="1"/>
  <c r="A2440" i="1"/>
  <c r="A2441" i="1"/>
  <c r="A2442" i="1"/>
  <c r="A2443" i="1"/>
  <c r="A2444" i="1"/>
  <c r="A2445" i="1"/>
  <c r="A2446" i="1"/>
  <c r="A2447" i="1"/>
  <c r="A2448" i="1"/>
  <c r="A2449" i="1"/>
  <c r="A2450" i="1"/>
  <c r="A2451" i="1"/>
  <c r="A2452" i="1"/>
  <c r="A2453" i="1"/>
  <c r="A2454" i="1"/>
  <c r="A2455" i="1"/>
  <c r="A2456" i="1"/>
  <c r="A2457" i="1"/>
  <c r="A2458" i="1"/>
  <c r="A2459" i="1"/>
  <c r="A2460" i="1"/>
  <c r="A2461" i="1"/>
  <c r="A2462" i="1"/>
  <c r="A2463" i="1"/>
  <c r="A2464" i="1"/>
  <c r="A2465" i="1"/>
  <c r="A2466" i="1"/>
  <c r="A2467" i="1"/>
  <c r="A2468" i="1"/>
  <c r="A2469" i="1"/>
  <c r="A2470" i="1"/>
  <c r="A2471" i="1"/>
  <c r="A2472" i="1"/>
  <c r="A2473" i="1"/>
  <c r="A2474" i="1"/>
  <c r="A2475" i="1"/>
  <c r="A2476" i="1"/>
  <c r="A2477" i="1"/>
  <c r="A2478" i="1"/>
  <c r="A2479" i="1"/>
  <c r="A2480" i="1"/>
  <c r="A2481" i="1"/>
  <c r="A2482" i="1"/>
  <c r="A2483" i="1"/>
  <c r="A2484" i="1"/>
  <c r="A2485" i="1"/>
  <c r="A2486" i="1"/>
  <c r="A2487" i="1"/>
  <c r="A2488" i="1"/>
  <c r="A2489" i="1"/>
  <c r="A2490" i="1"/>
  <c r="A2491" i="1"/>
  <c r="A2492" i="1"/>
  <c r="A2493" i="1"/>
  <c r="A2494" i="1"/>
  <c r="A2495" i="1"/>
  <c r="A2496" i="1"/>
  <c r="A2497" i="1"/>
  <c r="A2498" i="1"/>
  <c r="A2499" i="1"/>
  <c r="A2500" i="1"/>
  <c r="A2501" i="1"/>
  <c r="A2502" i="1"/>
  <c r="A2503" i="1"/>
  <c r="A2504" i="1"/>
  <c r="A2505" i="1"/>
  <c r="A2506" i="1"/>
  <c r="A2507" i="1"/>
  <c r="A2508" i="1"/>
  <c r="A2509" i="1"/>
  <c r="A2510" i="1"/>
  <c r="A2511" i="1"/>
  <c r="A2512" i="1"/>
  <c r="A2513" i="1"/>
  <c r="A2514" i="1"/>
  <c r="A2515" i="1"/>
  <c r="A2516" i="1"/>
  <c r="A2517" i="1"/>
  <c r="A2518" i="1"/>
  <c r="A2519" i="1"/>
  <c r="A2520" i="1"/>
  <c r="A2521" i="1"/>
  <c r="A2522" i="1"/>
  <c r="A2523" i="1"/>
  <c r="A2524" i="1"/>
  <c r="A2525" i="1"/>
  <c r="A2526" i="1"/>
  <c r="A2527" i="1"/>
  <c r="A2528" i="1"/>
  <c r="A2529" i="1"/>
  <c r="A2530" i="1"/>
  <c r="A2531" i="1"/>
  <c r="A2532" i="1"/>
  <c r="A2533" i="1"/>
  <c r="A2534" i="1"/>
  <c r="A2535" i="1"/>
  <c r="A2536" i="1"/>
  <c r="A2537" i="1"/>
  <c r="A2538" i="1"/>
  <c r="A2539" i="1"/>
  <c r="A2540" i="1"/>
  <c r="A2541" i="1"/>
  <c r="A2542" i="1"/>
  <c r="A2543" i="1"/>
  <c r="A2544" i="1"/>
  <c r="A2545" i="1"/>
  <c r="A2546" i="1"/>
  <c r="A2547" i="1"/>
  <c r="A2548" i="1"/>
  <c r="A2549" i="1"/>
  <c r="A2550" i="1"/>
  <c r="A2551" i="1"/>
  <c r="A2552" i="1"/>
  <c r="A2553" i="1"/>
  <c r="A2554" i="1"/>
  <c r="A2555" i="1"/>
  <c r="A2556" i="1"/>
  <c r="A2557" i="1"/>
  <c r="A2558" i="1"/>
  <c r="A2559" i="1"/>
  <c r="A2560" i="1"/>
  <c r="A2561" i="1"/>
  <c r="A2562" i="1"/>
  <c r="A2563" i="1"/>
  <c r="A2564" i="1"/>
  <c r="A2565" i="1"/>
  <c r="A2566" i="1"/>
  <c r="A2567" i="1"/>
  <c r="A2568" i="1"/>
  <c r="A2569" i="1"/>
  <c r="A2570" i="1"/>
  <c r="A2571" i="1"/>
  <c r="A2572" i="1"/>
  <c r="A2573" i="1"/>
  <c r="A2574" i="1"/>
  <c r="A2575" i="1"/>
  <c r="A2576" i="1"/>
  <c r="A2577" i="1"/>
  <c r="A2578" i="1"/>
  <c r="A2579" i="1"/>
  <c r="A2580" i="1"/>
  <c r="A2581" i="1"/>
  <c r="A2582" i="1"/>
  <c r="A2583" i="1"/>
  <c r="A2584" i="1"/>
  <c r="A2585" i="1"/>
  <c r="A2586" i="1"/>
  <c r="A2587" i="1"/>
  <c r="A2588" i="1"/>
  <c r="A2589" i="1"/>
  <c r="A2590" i="1"/>
  <c r="A2591" i="1"/>
  <c r="A2592" i="1"/>
  <c r="A2593" i="1"/>
  <c r="A2594" i="1"/>
  <c r="A2595" i="1"/>
  <c r="A2596" i="1"/>
  <c r="A2597" i="1"/>
  <c r="A2598" i="1"/>
  <c r="A2599" i="1"/>
  <c r="A2600" i="1"/>
  <c r="A2601" i="1"/>
  <c r="A2602" i="1"/>
  <c r="A2603" i="1"/>
  <c r="A2604" i="1"/>
  <c r="A2605" i="1"/>
  <c r="A2606" i="1"/>
  <c r="A2607" i="1"/>
  <c r="A2608" i="1"/>
  <c r="A2609" i="1"/>
  <c r="A2610" i="1"/>
  <c r="A2611" i="1"/>
  <c r="A2612" i="1"/>
  <c r="A2613" i="1"/>
  <c r="A2614" i="1"/>
  <c r="A2615" i="1"/>
  <c r="A2616" i="1"/>
  <c r="A2617" i="1"/>
  <c r="A2618" i="1"/>
  <c r="A2619" i="1"/>
  <c r="A2620" i="1"/>
  <c r="A2621" i="1"/>
  <c r="A2622" i="1"/>
  <c r="A2623" i="1"/>
  <c r="A2624" i="1"/>
  <c r="A2625" i="1"/>
  <c r="A2626" i="1"/>
  <c r="A2627" i="1"/>
  <c r="A2628" i="1"/>
  <c r="A2629" i="1"/>
  <c r="A2630" i="1"/>
  <c r="A2631" i="1"/>
  <c r="A2632" i="1"/>
  <c r="A2633" i="1"/>
  <c r="A2634" i="1"/>
  <c r="A2635" i="1"/>
  <c r="A2636" i="1"/>
  <c r="A2637" i="1"/>
  <c r="A2638" i="1"/>
  <c r="A2639" i="1"/>
  <c r="A2640" i="1"/>
  <c r="A2641" i="1"/>
  <c r="A2642" i="1"/>
  <c r="A2643" i="1"/>
  <c r="A2644" i="1"/>
  <c r="A2645" i="1"/>
  <c r="A2646" i="1"/>
  <c r="A2647" i="1"/>
  <c r="A2648" i="1"/>
  <c r="A2649" i="1"/>
  <c r="A2650" i="1"/>
  <c r="A2651" i="1"/>
  <c r="A2652" i="1"/>
  <c r="A2653" i="1"/>
  <c r="A2654" i="1"/>
  <c r="A2655" i="1"/>
  <c r="A2656" i="1"/>
  <c r="A2657" i="1"/>
  <c r="A2658" i="1"/>
  <c r="A2659" i="1"/>
  <c r="A2660" i="1"/>
  <c r="A2661" i="1"/>
  <c r="A2662" i="1"/>
  <c r="A2663" i="1"/>
  <c r="A2664" i="1"/>
  <c r="A2665" i="1"/>
  <c r="A2666" i="1"/>
  <c r="A2667" i="1"/>
  <c r="A2668" i="1"/>
  <c r="A2669" i="1"/>
  <c r="A2670" i="1"/>
  <c r="A2671" i="1"/>
  <c r="A2672" i="1"/>
  <c r="A2673" i="1"/>
  <c r="A2674" i="1"/>
  <c r="A2675" i="1"/>
  <c r="A2676" i="1"/>
  <c r="A2677" i="1"/>
  <c r="A2678" i="1"/>
  <c r="A2679" i="1"/>
  <c r="A2680" i="1"/>
  <c r="A2681" i="1"/>
  <c r="A2682" i="1"/>
  <c r="A2683" i="1"/>
  <c r="A2684" i="1"/>
  <c r="A2685" i="1"/>
  <c r="A2686" i="1"/>
  <c r="A2687" i="1"/>
  <c r="A2688" i="1"/>
  <c r="A2689" i="1"/>
  <c r="A2690" i="1"/>
  <c r="A2691" i="1"/>
  <c r="A2692" i="1"/>
  <c r="A2693" i="1"/>
  <c r="A2694" i="1"/>
  <c r="A2695" i="1"/>
  <c r="A2696" i="1"/>
  <c r="A2697" i="1"/>
  <c r="A2698" i="1"/>
  <c r="A2699" i="1"/>
  <c r="A2700" i="1"/>
  <c r="A2701" i="1"/>
  <c r="A2702" i="1"/>
  <c r="A2703" i="1"/>
  <c r="A2704" i="1"/>
  <c r="A2705" i="1"/>
  <c r="A2706" i="1"/>
  <c r="A2707" i="1"/>
  <c r="A2708" i="1"/>
  <c r="A2709" i="1"/>
  <c r="A2710" i="1"/>
  <c r="A2711" i="1"/>
  <c r="A2712" i="1"/>
  <c r="A2713" i="1"/>
  <c r="A2714" i="1"/>
  <c r="A2715" i="1"/>
  <c r="A2716" i="1"/>
  <c r="A2717" i="1"/>
  <c r="A2718" i="1"/>
  <c r="A2719" i="1"/>
  <c r="A2720" i="1"/>
  <c r="A2721" i="1"/>
  <c r="A2722" i="1"/>
  <c r="A2723" i="1"/>
  <c r="A2724" i="1"/>
  <c r="A2725" i="1"/>
  <c r="A2726" i="1"/>
  <c r="A2727" i="1"/>
  <c r="A2728" i="1"/>
  <c r="A2729" i="1"/>
  <c r="A2730" i="1"/>
  <c r="A2731" i="1"/>
  <c r="A2732" i="1"/>
  <c r="A2733" i="1"/>
  <c r="A2734" i="1"/>
  <c r="A2735" i="1"/>
  <c r="A2736" i="1"/>
  <c r="A2737" i="1"/>
  <c r="A2738" i="1"/>
  <c r="A2739" i="1"/>
  <c r="A2740" i="1"/>
  <c r="A2741" i="1"/>
  <c r="A2742" i="1"/>
  <c r="A2743" i="1"/>
  <c r="A2744" i="1"/>
  <c r="A2745" i="1"/>
  <c r="A2746" i="1"/>
  <c r="A2747" i="1"/>
  <c r="A2748" i="1"/>
  <c r="A2749" i="1"/>
  <c r="A2750" i="1"/>
  <c r="A2751" i="1"/>
  <c r="A2752" i="1"/>
  <c r="A2753" i="1"/>
  <c r="A2754" i="1"/>
  <c r="A2755" i="1"/>
  <c r="A2756" i="1"/>
  <c r="A2757" i="1"/>
  <c r="A2758" i="1"/>
  <c r="A2759" i="1"/>
  <c r="A2760" i="1"/>
  <c r="A2761" i="1"/>
  <c r="A2762" i="1"/>
  <c r="A2763" i="1"/>
  <c r="A2764" i="1"/>
  <c r="A2765" i="1"/>
  <c r="A2766" i="1"/>
  <c r="A2767" i="1"/>
  <c r="A2768" i="1"/>
  <c r="A2769" i="1"/>
  <c r="A2770" i="1"/>
  <c r="A2771" i="1"/>
  <c r="A2772" i="1"/>
  <c r="A2773" i="1"/>
  <c r="A2774" i="1"/>
  <c r="A2775" i="1"/>
  <c r="A2776" i="1"/>
  <c r="A2777" i="1"/>
  <c r="A2778" i="1"/>
  <c r="A2779" i="1"/>
  <c r="A2780" i="1"/>
  <c r="A2781" i="1"/>
  <c r="A2782" i="1"/>
  <c r="A2783" i="1"/>
  <c r="A2784" i="1"/>
  <c r="A2785" i="1"/>
  <c r="A2786" i="1"/>
  <c r="A2787" i="1"/>
  <c r="A2788" i="1"/>
  <c r="A2789" i="1"/>
  <c r="A2790" i="1"/>
  <c r="A2791" i="1"/>
  <c r="A2792" i="1"/>
  <c r="A2793" i="1"/>
  <c r="A2794" i="1"/>
  <c r="A2795" i="1"/>
  <c r="A2796" i="1"/>
  <c r="A2797" i="1"/>
  <c r="A2798" i="1"/>
  <c r="A2799" i="1"/>
  <c r="A2800" i="1"/>
  <c r="A2801" i="1"/>
  <c r="A2802" i="1"/>
  <c r="A2803" i="1"/>
  <c r="A2804" i="1"/>
  <c r="A2805" i="1"/>
  <c r="A2806" i="1"/>
  <c r="A2807" i="1"/>
  <c r="A2808" i="1"/>
  <c r="A2809" i="1"/>
  <c r="A2810" i="1"/>
  <c r="A2811" i="1"/>
  <c r="A2812" i="1"/>
  <c r="A2813" i="1"/>
  <c r="A2814" i="1"/>
  <c r="A2815" i="1"/>
  <c r="A2816" i="1"/>
  <c r="A2817" i="1"/>
  <c r="A2818" i="1"/>
  <c r="A2819" i="1"/>
  <c r="A2820" i="1"/>
  <c r="A2821" i="1"/>
  <c r="A2822" i="1"/>
  <c r="A2823" i="1"/>
  <c r="A2824" i="1"/>
  <c r="A2825" i="1"/>
  <c r="A2826" i="1"/>
  <c r="A2827" i="1"/>
  <c r="A2828" i="1"/>
  <c r="A2829" i="1"/>
  <c r="A2830" i="1"/>
  <c r="A2831" i="1"/>
  <c r="A2832" i="1"/>
  <c r="A2833" i="1"/>
  <c r="A2834" i="1"/>
  <c r="A2835" i="1"/>
  <c r="A2836" i="1"/>
  <c r="A2837" i="1"/>
  <c r="A2838" i="1"/>
  <c r="A2839" i="1"/>
  <c r="A2840" i="1"/>
  <c r="A2841" i="1"/>
  <c r="A2842" i="1"/>
  <c r="A2843" i="1"/>
  <c r="A2844" i="1"/>
  <c r="A2845" i="1"/>
  <c r="A2846" i="1"/>
  <c r="A2847" i="1"/>
  <c r="A2848" i="1"/>
  <c r="A2849" i="1"/>
  <c r="A2850" i="1"/>
  <c r="A2851" i="1"/>
  <c r="A2852" i="1"/>
  <c r="A2853" i="1"/>
  <c r="A2854" i="1"/>
  <c r="A2855" i="1"/>
  <c r="A2856" i="1"/>
  <c r="A2857" i="1"/>
  <c r="A2858" i="1"/>
  <c r="A2859" i="1"/>
  <c r="A2860" i="1"/>
  <c r="A2861" i="1"/>
  <c r="A2862" i="1"/>
  <c r="A2863" i="1"/>
  <c r="A2864" i="1"/>
  <c r="A2865" i="1"/>
  <c r="A2866" i="1"/>
  <c r="A2867" i="1"/>
  <c r="A2868" i="1"/>
  <c r="A2869" i="1"/>
  <c r="A2870" i="1"/>
  <c r="A2871" i="1"/>
  <c r="A2872" i="1"/>
  <c r="A2873" i="1"/>
  <c r="A2874" i="1"/>
  <c r="A2875" i="1"/>
  <c r="A2876" i="1"/>
  <c r="A2877" i="1"/>
  <c r="A2878" i="1"/>
  <c r="A2879" i="1"/>
  <c r="A2880" i="1"/>
  <c r="A2881" i="1"/>
  <c r="A2882" i="1"/>
  <c r="A2883" i="1"/>
  <c r="A2884" i="1"/>
  <c r="A2885" i="1"/>
  <c r="A2886" i="1"/>
  <c r="A2887" i="1"/>
  <c r="A2888" i="1"/>
  <c r="A2889" i="1"/>
  <c r="A2890" i="1"/>
  <c r="A2891" i="1"/>
  <c r="A2892" i="1"/>
  <c r="A2893" i="1"/>
  <c r="A2894" i="1"/>
  <c r="A2895" i="1"/>
  <c r="A2896" i="1"/>
  <c r="A2897" i="1"/>
  <c r="A2898" i="1"/>
  <c r="A2899" i="1"/>
  <c r="A2900" i="1"/>
  <c r="A2901" i="1"/>
  <c r="A2902" i="1"/>
  <c r="A2903" i="1"/>
  <c r="A2904" i="1"/>
  <c r="A2905" i="1"/>
  <c r="A2906" i="1"/>
  <c r="A2907" i="1"/>
  <c r="A2908" i="1"/>
  <c r="A2909" i="1"/>
  <c r="A2910" i="1"/>
  <c r="A2911" i="1"/>
  <c r="A2912" i="1"/>
  <c r="A2913" i="1"/>
  <c r="A2914" i="1"/>
  <c r="A2915" i="1"/>
  <c r="A2916" i="1"/>
  <c r="A2917" i="1"/>
  <c r="A2918" i="1"/>
  <c r="A2919" i="1"/>
  <c r="A2920" i="1"/>
  <c r="A2921" i="1"/>
  <c r="A2922" i="1"/>
  <c r="A2923" i="1"/>
  <c r="A2924" i="1"/>
  <c r="A2925" i="1"/>
  <c r="A2926" i="1"/>
  <c r="A2927" i="1"/>
  <c r="A2928" i="1"/>
  <c r="A2929" i="1"/>
  <c r="A2930" i="1"/>
  <c r="A2931" i="1"/>
  <c r="A2932" i="1"/>
  <c r="A2933" i="1"/>
  <c r="A2934" i="1"/>
  <c r="A2935" i="1"/>
  <c r="A2936" i="1"/>
  <c r="A2937" i="1"/>
  <c r="A2938" i="1"/>
  <c r="A2939" i="1"/>
  <c r="A2940" i="1"/>
  <c r="A2941" i="1"/>
  <c r="A2942" i="1"/>
  <c r="A2943" i="1"/>
  <c r="A2944" i="1"/>
  <c r="A2945" i="1"/>
  <c r="A2946" i="1"/>
  <c r="A2947" i="1"/>
  <c r="A2948" i="1"/>
  <c r="A2949" i="1"/>
  <c r="A2950" i="1"/>
  <c r="A2951" i="1"/>
  <c r="A2952" i="1"/>
  <c r="A2953" i="1"/>
  <c r="A2954" i="1"/>
  <c r="A2955" i="1"/>
  <c r="A2956" i="1"/>
  <c r="A2957" i="1"/>
  <c r="A2958" i="1"/>
  <c r="A2959" i="1"/>
  <c r="A2960" i="1"/>
  <c r="A2961" i="1"/>
  <c r="A2962" i="1"/>
  <c r="A2963" i="1"/>
  <c r="A2964" i="1"/>
  <c r="A2965" i="1"/>
  <c r="A2966" i="1"/>
  <c r="A2967" i="1"/>
  <c r="A2968" i="1"/>
  <c r="A2969" i="1"/>
  <c r="A2970" i="1"/>
  <c r="A2971" i="1"/>
  <c r="A2972" i="1"/>
  <c r="A2973" i="1"/>
  <c r="A2974" i="1"/>
  <c r="A2975" i="1"/>
  <c r="A2976" i="1"/>
  <c r="A2977" i="1"/>
  <c r="A2978" i="1"/>
  <c r="A2979" i="1"/>
  <c r="A2980" i="1"/>
  <c r="A2981" i="1"/>
  <c r="A2982" i="1"/>
  <c r="A2983" i="1"/>
  <c r="A2984" i="1"/>
  <c r="A2985" i="1"/>
  <c r="A2986" i="1"/>
  <c r="A2987" i="1"/>
  <c r="A2988" i="1"/>
  <c r="A2989" i="1"/>
  <c r="A2990" i="1"/>
  <c r="A2991" i="1"/>
  <c r="A2992" i="1"/>
  <c r="A2993" i="1"/>
  <c r="A2994" i="1"/>
  <c r="A2995" i="1"/>
  <c r="A2996" i="1"/>
  <c r="A2997" i="1"/>
  <c r="A2998" i="1"/>
  <c r="A2999" i="1"/>
  <c r="A3000" i="1"/>
  <c r="A3001" i="1"/>
  <c r="A3002" i="1"/>
  <c r="A3003" i="1"/>
  <c r="A3004" i="1"/>
  <c r="A3005" i="1"/>
  <c r="A3006" i="1"/>
  <c r="A3007" i="1"/>
  <c r="A3008" i="1"/>
  <c r="A3009" i="1"/>
  <c r="A3010" i="1"/>
  <c r="A3011" i="1"/>
  <c r="A3012" i="1"/>
  <c r="A3013" i="1"/>
  <c r="A3014" i="1"/>
  <c r="A3015" i="1"/>
  <c r="A3016" i="1"/>
  <c r="A3017" i="1"/>
  <c r="A3018" i="1"/>
  <c r="A3019" i="1"/>
  <c r="A3020" i="1"/>
  <c r="A3021" i="1"/>
  <c r="A3022" i="1"/>
  <c r="A3023" i="1"/>
  <c r="A3024" i="1"/>
  <c r="A3025" i="1"/>
  <c r="A3026" i="1"/>
  <c r="A3027" i="1"/>
  <c r="A3028" i="1"/>
  <c r="A3029" i="1"/>
  <c r="A3030" i="1"/>
  <c r="A3031" i="1"/>
  <c r="A3032" i="1"/>
  <c r="A3033" i="1"/>
  <c r="A3034" i="1"/>
  <c r="A3035" i="1"/>
  <c r="A3036" i="1"/>
  <c r="A3037" i="1"/>
  <c r="A3038" i="1"/>
  <c r="A3039" i="1"/>
  <c r="A3040" i="1"/>
  <c r="A3041" i="1"/>
  <c r="A3042" i="1"/>
  <c r="A3043" i="1"/>
  <c r="A3044" i="1"/>
  <c r="A3045" i="1"/>
  <c r="A3046" i="1"/>
  <c r="A3047" i="1"/>
  <c r="A3048" i="1"/>
  <c r="A3049" i="1"/>
  <c r="A3050" i="1"/>
  <c r="A3051" i="1"/>
  <c r="A3052" i="1"/>
  <c r="A3053" i="1"/>
  <c r="A3054" i="1"/>
  <c r="A3055" i="1"/>
  <c r="A3056" i="1"/>
  <c r="A3057" i="1"/>
  <c r="A3058" i="1"/>
  <c r="A3059" i="1"/>
  <c r="A3060" i="1"/>
  <c r="A3061" i="1"/>
  <c r="A3062" i="1"/>
  <c r="A3063" i="1"/>
  <c r="A3064" i="1"/>
  <c r="A3065" i="1"/>
  <c r="A3066" i="1"/>
  <c r="A3067" i="1"/>
  <c r="A3068" i="1"/>
  <c r="A3069" i="1"/>
  <c r="A3070" i="1"/>
  <c r="A3071" i="1"/>
  <c r="A3072" i="1"/>
  <c r="A3073" i="1"/>
  <c r="A3074" i="1"/>
  <c r="A3075" i="1"/>
  <c r="A3076" i="1"/>
  <c r="A3077" i="1"/>
  <c r="A3078" i="1"/>
  <c r="A3079" i="1"/>
  <c r="A3080" i="1"/>
  <c r="A3081" i="1"/>
  <c r="A3082" i="1"/>
  <c r="A3083" i="1"/>
  <c r="A3084" i="1"/>
  <c r="A3085" i="1"/>
  <c r="A3086" i="1"/>
  <c r="A3087" i="1"/>
  <c r="A3088" i="1"/>
  <c r="A3089" i="1"/>
  <c r="A3090" i="1"/>
  <c r="A3091" i="1"/>
  <c r="A3092" i="1"/>
  <c r="A3093" i="1"/>
  <c r="A3094" i="1"/>
  <c r="A3095" i="1"/>
  <c r="A3096" i="1"/>
  <c r="A3097" i="1"/>
  <c r="A3098" i="1"/>
  <c r="A3099" i="1"/>
  <c r="A3100" i="1"/>
  <c r="A3101" i="1"/>
  <c r="A3102" i="1"/>
  <c r="A3103" i="1"/>
  <c r="A3104" i="1"/>
  <c r="A3105" i="1"/>
  <c r="A3106" i="1"/>
  <c r="A3107" i="1"/>
  <c r="A3108" i="1"/>
  <c r="A3109" i="1"/>
  <c r="A3110" i="1"/>
  <c r="A3111" i="1"/>
  <c r="A3112" i="1"/>
  <c r="A3113" i="1"/>
  <c r="A3114" i="1"/>
  <c r="A3115" i="1"/>
  <c r="A3116" i="1"/>
  <c r="A3117" i="1"/>
  <c r="A3118" i="1"/>
  <c r="A3119" i="1"/>
  <c r="A3120" i="1"/>
  <c r="A3121" i="1"/>
  <c r="A3122" i="1"/>
  <c r="A3123" i="1"/>
  <c r="A3124" i="1"/>
  <c r="A3125" i="1"/>
  <c r="A3126" i="1"/>
  <c r="A3127" i="1"/>
  <c r="A3128" i="1"/>
  <c r="A3129" i="1"/>
  <c r="A3130" i="1"/>
  <c r="A3131" i="1"/>
  <c r="A3132" i="1"/>
  <c r="A3133" i="1"/>
  <c r="A3134" i="1"/>
  <c r="A3135" i="1"/>
  <c r="A3136" i="1"/>
  <c r="A3137" i="1"/>
  <c r="A3138" i="1"/>
  <c r="A3139" i="1"/>
  <c r="A3140" i="1"/>
  <c r="A3141" i="1"/>
  <c r="A3142" i="1"/>
  <c r="A3143" i="1"/>
  <c r="A3144" i="1"/>
  <c r="A3145" i="1"/>
  <c r="A3146" i="1"/>
  <c r="A3147" i="1"/>
  <c r="A3148" i="1"/>
  <c r="A3149" i="1"/>
  <c r="A3150" i="1"/>
  <c r="A3151" i="1"/>
  <c r="A3152" i="1"/>
  <c r="A3153" i="1"/>
  <c r="A3154" i="1"/>
  <c r="A3155" i="1"/>
  <c r="A3156" i="1"/>
  <c r="A3157" i="1"/>
  <c r="A3158" i="1"/>
  <c r="A3159" i="1"/>
  <c r="A3160" i="1"/>
  <c r="A3161" i="1"/>
  <c r="A3162" i="1"/>
  <c r="A3163" i="1"/>
  <c r="A3164" i="1"/>
  <c r="A3165" i="1"/>
  <c r="A3166" i="1"/>
  <c r="A3167" i="1"/>
  <c r="A3168" i="1"/>
  <c r="A3169" i="1"/>
  <c r="A3170" i="1"/>
  <c r="A3171" i="1"/>
  <c r="A3172" i="1"/>
  <c r="A3173" i="1"/>
  <c r="A3174" i="1"/>
  <c r="A3175" i="1"/>
  <c r="A3176" i="1"/>
  <c r="A3177" i="1"/>
  <c r="A3178" i="1"/>
  <c r="A3179" i="1"/>
  <c r="A3180" i="1"/>
  <c r="A3181" i="1"/>
  <c r="A3182" i="1"/>
  <c r="A3183" i="1"/>
  <c r="A3184" i="1"/>
  <c r="A3185" i="1"/>
  <c r="A3186" i="1"/>
  <c r="A3187" i="1"/>
  <c r="A3188" i="1"/>
  <c r="A3189" i="1"/>
  <c r="A3190" i="1"/>
  <c r="A3191" i="1"/>
  <c r="A3192" i="1"/>
  <c r="A3193" i="1"/>
  <c r="A3194" i="1"/>
  <c r="A3195" i="1"/>
  <c r="A3196" i="1"/>
  <c r="A3197" i="1"/>
  <c r="A3198" i="1"/>
  <c r="A3199" i="1"/>
  <c r="A3200" i="1"/>
  <c r="A3201" i="1"/>
  <c r="A3202" i="1"/>
  <c r="A3203" i="1"/>
  <c r="A3204" i="1"/>
  <c r="A3205" i="1"/>
  <c r="A3206" i="1"/>
  <c r="A3207" i="1"/>
  <c r="A3208" i="1"/>
  <c r="A3209" i="1"/>
  <c r="A3210" i="1"/>
  <c r="A3211" i="1"/>
  <c r="A3212" i="1"/>
  <c r="A3213" i="1"/>
  <c r="A3214" i="1"/>
  <c r="A3215" i="1"/>
  <c r="A3216" i="1"/>
  <c r="A3217" i="1"/>
  <c r="A3218" i="1"/>
  <c r="A3219" i="1"/>
  <c r="A3220" i="1"/>
  <c r="A3221" i="1"/>
  <c r="A3222" i="1"/>
  <c r="A3223" i="1"/>
  <c r="A3224" i="1"/>
  <c r="A3225" i="1"/>
  <c r="A3226" i="1"/>
  <c r="A3227" i="1"/>
  <c r="A3228" i="1"/>
  <c r="A3229" i="1"/>
  <c r="A3230" i="1"/>
  <c r="A3231" i="1"/>
  <c r="A3232" i="1"/>
  <c r="A3233" i="1"/>
  <c r="A3234" i="1"/>
  <c r="A3235" i="1"/>
  <c r="A3236" i="1"/>
  <c r="A3237" i="1"/>
  <c r="A3238" i="1"/>
  <c r="A3239" i="1"/>
  <c r="A3240" i="1"/>
  <c r="A3241" i="1"/>
  <c r="A3242" i="1"/>
  <c r="A3243" i="1"/>
  <c r="A3244" i="1"/>
  <c r="A3245" i="1"/>
  <c r="A3246" i="1"/>
  <c r="A3247" i="1"/>
  <c r="A3248" i="1"/>
  <c r="A3249" i="1"/>
  <c r="A3250" i="1"/>
  <c r="A3251" i="1"/>
  <c r="A3252" i="1"/>
  <c r="A3253" i="1"/>
  <c r="A3254" i="1"/>
  <c r="A3255" i="1"/>
  <c r="A3256" i="1"/>
  <c r="A3257" i="1"/>
  <c r="A3258" i="1"/>
  <c r="A3259" i="1"/>
  <c r="A3260" i="1"/>
  <c r="A3261" i="1"/>
  <c r="A3262" i="1"/>
  <c r="A3263" i="1"/>
  <c r="A3264" i="1"/>
  <c r="A3265" i="1"/>
  <c r="A3266" i="1"/>
  <c r="A3267" i="1"/>
  <c r="A3268" i="1"/>
  <c r="A3269" i="1"/>
  <c r="A3270" i="1"/>
  <c r="A3271" i="1"/>
  <c r="A3272" i="1"/>
  <c r="A3273" i="1"/>
  <c r="A3274" i="1"/>
  <c r="A3275" i="1"/>
  <c r="A3276" i="1"/>
  <c r="A3277" i="1"/>
  <c r="A3278" i="1"/>
  <c r="A3279" i="1"/>
  <c r="A3280" i="1"/>
  <c r="A3281" i="1"/>
  <c r="A3282" i="1"/>
  <c r="A3283" i="1"/>
  <c r="A3284" i="1"/>
  <c r="A3285" i="1"/>
  <c r="A3286" i="1"/>
  <c r="A3287" i="1"/>
  <c r="A3288" i="1"/>
  <c r="A3289" i="1"/>
  <c r="A3290" i="1"/>
  <c r="A3291" i="1"/>
  <c r="A3292" i="1"/>
  <c r="A3293" i="1"/>
  <c r="A3294" i="1"/>
  <c r="A3295" i="1"/>
  <c r="A3296" i="1"/>
  <c r="A3297" i="1"/>
  <c r="A3298" i="1"/>
  <c r="A3299" i="1"/>
  <c r="A3300" i="1"/>
  <c r="A3301" i="1"/>
  <c r="A3302" i="1"/>
  <c r="A3303" i="1"/>
  <c r="A3304" i="1"/>
  <c r="A3305" i="1"/>
  <c r="A3306" i="1"/>
  <c r="A3307" i="1"/>
  <c r="A3308" i="1"/>
  <c r="A3309" i="1"/>
  <c r="A3310" i="1"/>
  <c r="A3311" i="1"/>
  <c r="A3312" i="1"/>
  <c r="A3313" i="1"/>
  <c r="A3314" i="1"/>
  <c r="A3315" i="1"/>
  <c r="A3316" i="1"/>
  <c r="A3317" i="1"/>
  <c r="A3318" i="1"/>
  <c r="A3319" i="1"/>
  <c r="A3320" i="1"/>
  <c r="A3321" i="1"/>
  <c r="A3322" i="1"/>
  <c r="A3323" i="1"/>
  <c r="A3324" i="1"/>
  <c r="A3325" i="1"/>
  <c r="A3326" i="1"/>
  <c r="A3327" i="1"/>
  <c r="A3328" i="1"/>
  <c r="A3329" i="1"/>
  <c r="A3330" i="1"/>
  <c r="A3331" i="1"/>
  <c r="A3332" i="1"/>
  <c r="A3333" i="1"/>
  <c r="A3334" i="1"/>
  <c r="A3335" i="1"/>
  <c r="A3336" i="1"/>
  <c r="A3337" i="1"/>
  <c r="A3338" i="1"/>
  <c r="A3339" i="1"/>
  <c r="A3340" i="1"/>
  <c r="A3341" i="1"/>
  <c r="A3342" i="1"/>
  <c r="A3343" i="1"/>
  <c r="A3344" i="1"/>
  <c r="A3345" i="1"/>
  <c r="A3346" i="1"/>
  <c r="A3347" i="1"/>
  <c r="A3348" i="1"/>
  <c r="A3349" i="1"/>
  <c r="A3350" i="1"/>
  <c r="A3351" i="1"/>
  <c r="A3352" i="1"/>
  <c r="A3353" i="1"/>
  <c r="A3354" i="1"/>
  <c r="A3355" i="1"/>
  <c r="A3356" i="1"/>
  <c r="A3357" i="1"/>
  <c r="A3358" i="1"/>
  <c r="A3359" i="1"/>
  <c r="A3360" i="1"/>
  <c r="A3361" i="1"/>
  <c r="A3362" i="1"/>
  <c r="A3363" i="1"/>
  <c r="A3364" i="1"/>
  <c r="A3365" i="1"/>
  <c r="A3366" i="1"/>
  <c r="A3367" i="1"/>
  <c r="A3368" i="1"/>
  <c r="A3369" i="1"/>
  <c r="A3370" i="1"/>
  <c r="A3371" i="1"/>
  <c r="A3372" i="1"/>
  <c r="A3373" i="1"/>
  <c r="A3374" i="1"/>
  <c r="A3375" i="1"/>
  <c r="A3376" i="1"/>
  <c r="A3377" i="1"/>
  <c r="A3378" i="1"/>
  <c r="A3379" i="1"/>
  <c r="A3380" i="1"/>
  <c r="A3381" i="1"/>
  <c r="A3382" i="1"/>
  <c r="A3383" i="1"/>
  <c r="A3384" i="1"/>
  <c r="A3385" i="1"/>
  <c r="A3386" i="1"/>
  <c r="A3387" i="1"/>
  <c r="A3388" i="1"/>
  <c r="A3389" i="1"/>
  <c r="A3390" i="1"/>
  <c r="A3391" i="1"/>
  <c r="A3392" i="1"/>
  <c r="A3393" i="1"/>
  <c r="A3394" i="1"/>
  <c r="A3395" i="1"/>
  <c r="A3396" i="1"/>
  <c r="A3397" i="1"/>
  <c r="A3398" i="1"/>
  <c r="A3399" i="1"/>
  <c r="A3400" i="1"/>
  <c r="A3401" i="1"/>
  <c r="A3402" i="1"/>
  <c r="A3403" i="1"/>
  <c r="A3404" i="1"/>
  <c r="A3405" i="1"/>
  <c r="A3406" i="1"/>
  <c r="A3407" i="1"/>
  <c r="A3408" i="1"/>
  <c r="A3409" i="1"/>
  <c r="A3410" i="1"/>
  <c r="A3411" i="1"/>
  <c r="A3412" i="1"/>
  <c r="A3413" i="1"/>
  <c r="A3414" i="1"/>
  <c r="A3415" i="1"/>
  <c r="A3416" i="1"/>
  <c r="A3417" i="1"/>
  <c r="A3418" i="1"/>
  <c r="A3419" i="1"/>
  <c r="A3420" i="1"/>
  <c r="A3421" i="1"/>
  <c r="A3422" i="1"/>
  <c r="A3423" i="1"/>
  <c r="A3424" i="1"/>
  <c r="A3425" i="1"/>
  <c r="A3426" i="1"/>
  <c r="A3427" i="1"/>
  <c r="A3428" i="1"/>
  <c r="A3429" i="1"/>
  <c r="A3430" i="1"/>
  <c r="A3431" i="1"/>
  <c r="A3432" i="1"/>
  <c r="A3433" i="1"/>
  <c r="A3434" i="1"/>
  <c r="A3435" i="1"/>
  <c r="A3436" i="1"/>
  <c r="A3437" i="1"/>
  <c r="A3438" i="1"/>
  <c r="A3439" i="1"/>
  <c r="A3440" i="1"/>
  <c r="A3441" i="1"/>
  <c r="A3442" i="1"/>
  <c r="A3443" i="1"/>
  <c r="A3444" i="1"/>
  <c r="A3445" i="1"/>
  <c r="A3446" i="1"/>
  <c r="A3447" i="1"/>
  <c r="A3448" i="1"/>
  <c r="A3449" i="1"/>
  <c r="A3450" i="1"/>
  <c r="A3451" i="1"/>
  <c r="A3452" i="1"/>
  <c r="A3453" i="1"/>
  <c r="A3454" i="1"/>
  <c r="A3455" i="1"/>
  <c r="A3456" i="1"/>
  <c r="A3457" i="1"/>
  <c r="A3458" i="1"/>
  <c r="A3459" i="1"/>
  <c r="A3460" i="1"/>
  <c r="A3461" i="1"/>
  <c r="A3462" i="1"/>
  <c r="A3463" i="1"/>
  <c r="A3464" i="1"/>
  <c r="A3465" i="1"/>
  <c r="A3466" i="1"/>
  <c r="A3467" i="1"/>
  <c r="A3468" i="1"/>
  <c r="A3469" i="1"/>
  <c r="A3470" i="1"/>
  <c r="A3471" i="1"/>
  <c r="A3472" i="1"/>
  <c r="A3473" i="1"/>
  <c r="A3474" i="1"/>
  <c r="A3475" i="1"/>
  <c r="A3476" i="1"/>
  <c r="A3477" i="1"/>
  <c r="A3478" i="1"/>
  <c r="A3479" i="1"/>
  <c r="A3480" i="1"/>
  <c r="A3481" i="1"/>
  <c r="A3482" i="1"/>
  <c r="A3483" i="1"/>
  <c r="A3484" i="1"/>
  <c r="A3485" i="1"/>
  <c r="A3486" i="1"/>
  <c r="A3487" i="1"/>
  <c r="A3488" i="1"/>
  <c r="A3489" i="1"/>
  <c r="A3490" i="1"/>
  <c r="A3491" i="1"/>
  <c r="A3492" i="1"/>
  <c r="A3493" i="1"/>
  <c r="A3494" i="1"/>
  <c r="A3495" i="1"/>
  <c r="A3496" i="1"/>
  <c r="A3497" i="1"/>
  <c r="A3498" i="1"/>
  <c r="A3499" i="1"/>
  <c r="A3500" i="1"/>
  <c r="A3501" i="1"/>
  <c r="A3502" i="1"/>
  <c r="A3503" i="1"/>
  <c r="A3504" i="1"/>
  <c r="A3505" i="1"/>
  <c r="A3506" i="1"/>
  <c r="A3507" i="1"/>
  <c r="A3508" i="1"/>
  <c r="A3509" i="1"/>
  <c r="A3510" i="1"/>
  <c r="A3511" i="1"/>
  <c r="A3512" i="1"/>
  <c r="A3513" i="1"/>
  <c r="A3514" i="1"/>
  <c r="A3515" i="1"/>
  <c r="A3516" i="1"/>
  <c r="A3517" i="1"/>
  <c r="A3518" i="1"/>
  <c r="A3519" i="1"/>
  <c r="A3520" i="1"/>
  <c r="A3521" i="1"/>
  <c r="A3522" i="1"/>
  <c r="A3523" i="1"/>
  <c r="A3524" i="1"/>
  <c r="A3525" i="1"/>
  <c r="A3526" i="1"/>
  <c r="A3527" i="1"/>
  <c r="A3528" i="1"/>
  <c r="A3529" i="1"/>
  <c r="A3530" i="1"/>
  <c r="A3531" i="1"/>
  <c r="A3532" i="1"/>
  <c r="A3533" i="1"/>
  <c r="A3534" i="1"/>
  <c r="A3535" i="1"/>
  <c r="A3536" i="1"/>
  <c r="A3537" i="1"/>
  <c r="A3538" i="1"/>
  <c r="A3539" i="1"/>
  <c r="A3540" i="1"/>
  <c r="A3541" i="1"/>
  <c r="A3542" i="1"/>
  <c r="A3543" i="1"/>
  <c r="A3544" i="1"/>
  <c r="A3545" i="1"/>
  <c r="A3546" i="1"/>
  <c r="A3547" i="1"/>
  <c r="A3548" i="1"/>
  <c r="A3549" i="1"/>
  <c r="A3550" i="1"/>
  <c r="A3551" i="1"/>
  <c r="A3552" i="1"/>
  <c r="A3553" i="1"/>
  <c r="A3554" i="1"/>
  <c r="A3555" i="1"/>
  <c r="A3556" i="1"/>
  <c r="A3557" i="1"/>
  <c r="A3558" i="1"/>
  <c r="A3559" i="1"/>
  <c r="A3560" i="1"/>
  <c r="A3561" i="1"/>
  <c r="A3562" i="1"/>
  <c r="A3563" i="1"/>
  <c r="A3564" i="1"/>
  <c r="A3565" i="1"/>
  <c r="A3566" i="1"/>
  <c r="A3567" i="1"/>
  <c r="A3568" i="1"/>
  <c r="A3569" i="1"/>
  <c r="A3570" i="1"/>
  <c r="A3571" i="1"/>
  <c r="A3572" i="1"/>
  <c r="A3573" i="1"/>
  <c r="A3574" i="1"/>
  <c r="A3575" i="1"/>
  <c r="A3576" i="1"/>
  <c r="A3577" i="1"/>
  <c r="A3578" i="1"/>
  <c r="A3579" i="1"/>
  <c r="A3580" i="1"/>
  <c r="A3581" i="1"/>
  <c r="A3582" i="1"/>
  <c r="A3583" i="1"/>
  <c r="A3584" i="1"/>
  <c r="A3585" i="1"/>
  <c r="A3586" i="1"/>
  <c r="A3587" i="1"/>
  <c r="A3588" i="1"/>
  <c r="A3589" i="1"/>
  <c r="A3590" i="1"/>
  <c r="A3591" i="1"/>
  <c r="A3592" i="1"/>
  <c r="A3593" i="1"/>
  <c r="A3594" i="1"/>
  <c r="A3595" i="1"/>
  <c r="A3596" i="1"/>
  <c r="A3597" i="1"/>
  <c r="A3598" i="1"/>
  <c r="A3599" i="1"/>
  <c r="A3600" i="1"/>
  <c r="A3601" i="1"/>
  <c r="A3602" i="1"/>
  <c r="A3603" i="1"/>
  <c r="A3604" i="1"/>
  <c r="A3605" i="1"/>
  <c r="A3606" i="1"/>
  <c r="A3607" i="1"/>
  <c r="A3608" i="1"/>
  <c r="A3609" i="1"/>
  <c r="A3610" i="1"/>
  <c r="A3611" i="1"/>
  <c r="A3612" i="1"/>
  <c r="A3613" i="1"/>
  <c r="A3614" i="1"/>
  <c r="A3615" i="1"/>
  <c r="A3616" i="1"/>
  <c r="A3617" i="1"/>
  <c r="A3618" i="1"/>
  <c r="A3619" i="1"/>
  <c r="A3620" i="1"/>
  <c r="A3621" i="1"/>
  <c r="A3622" i="1"/>
  <c r="A3623" i="1"/>
  <c r="A3624" i="1"/>
  <c r="A3625" i="1"/>
  <c r="A3626" i="1"/>
  <c r="A3627" i="1"/>
  <c r="A3628" i="1"/>
  <c r="A3629" i="1"/>
  <c r="A3630" i="1"/>
  <c r="A3631" i="1"/>
  <c r="A3632" i="1"/>
  <c r="A3633" i="1"/>
  <c r="A3634" i="1"/>
  <c r="A3635" i="1"/>
  <c r="A3636" i="1"/>
  <c r="A3637" i="1"/>
  <c r="A3638" i="1"/>
  <c r="A3639" i="1"/>
  <c r="A3640" i="1"/>
  <c r="A3641" i="1"/>
  <c r="A3642" i="1"/>
  <c r="A3643" i="1"/>
  <c r="A3644" i="1"/>
  <c r="A3645" i="1"/>
  <c r="A3646" i="1"/>
  <c r="A3647" i="1"/>
  <c r="A3648" i="1"/>
  <c r="A3649" i="1"/>
  <c r="A3650" i="1"/>
  <c r="A3651" i="1"/>
  <c r="A3652" i="1"/>
  <c r="A3653" i="1"/>
  <c r="A3654" i="1"/>
  <c r="A3655" i="1"/>
  <c r="A3656" i="1"/>
  <c r="A3657" i="1"/>
  <c r="A3658" i="1"/>
  <c r="A3659" i="1"/>
  <c r="A3660" i="1"/>
  <c r="A3661" i="1"/>
  <c r="A3662" i="1"/>
  <c r="A3663" i="1"/>
  <c r="A3664" i="1"/>
  <c r="A3665" i="1"/>
  <c r="A3666" i="1"/>
  <c r="A3667" i="1"/>
  <c r="A3668" i="1"/>
  <c r="A3669" i="1"/>
  <c r="A3670" i="1"/>
  <c r="A3671" i="1"/>
  <c r="A3672" i="1"/>
  <c r="A3673" i="1"/>
  <c r="A3674" i="1"/>
  <c r="A3675" i="1"/>
  <c r="A3676" i="1"/>
  <c r="A3677" i="1"/>
  <c r="A3678" i="1"/>
  <c r="A3679" i="1"/>
  <c r="A3680" i="1"/>
  <c r="A3681" i="1"/>
  <c r="A3682" i="1"/>
  <c r="A3683" i="1"/>
  <c r="A3684" i="1"/>
  <c r="A3685" i="1"/>
  <c r="A3686" i="1"/>
  <c r="A3687" i="1"/>
  <c r="A3688" i="1"/>
  <c r="A3689" i="1"/>
  <c r="A3690" i="1"/>
  <c r="A3691" i="1"/>
  <c r="A3692" i="1"/>
  <c r="A3693" i="1"/>
  <c r="A3694" i="1"/>
  <c r="A3695" i="1"/>
  <c r="A3696" i="1"/>
  <c r="A3697" i="1"/>
  <c r="A3698" i="1"/>
  <c r="A3699" i="1"/>
  <c r="A3700" i="1"/>
  <c r="A3701" i="1"/>
  <c r="A3702" i="1"/>
  <c r="A3703" i="1"/>
  <c r="A3704" i="1"/>
  <c r="A3705" i="1"/>
  <c r="A3706" i="1"/>
  <c r="A3707" i="1"/>
  <c r="A3708" i="1"/>
  <c r="A3709" i="1"/>
  <c r="A3710" i="1"/>
  <c r="A3711" i="1"/>
  <c r="A3712" i="1"/>
  <c r="A3713" i="1"/>
  <c r="A3714" i="1"/>
  <c r="A3715" i="1"/>
  <c r="A3716" i="1"/>
  <c r="A3717" i="1"/>
  <c r="A3718" i="1"/>
  <c r="A3719" i="1"/>
  <c r="A3720" i="1"/>
  <c r="A3721" i="1"/>
  <c r="A3722" i="1"/>
  <c r="A3723" i="1"/>
  <c r="A3724" i="1"/>
  <c r="A3725" i="1"/>
  <c r="A3726" i="1"/>
  <c r="A3727" i="1"/>
  <c r="A3728" i="1"/>
  <c r="A3729" i="1"/>
  <c r="A3730" i="1"/>
  <c r="A3731" i="1"/>
  <c r="A3732" i="1"/>
  <c r="A3733" i="1"/>
  <c r="A3734" i="1"/>
  <c r="A3735" i="1"/>
  <c r="A3736" i="1"/>
  <c r="A3737" i="1"/>
  <c r="A3738" i="1"/>
  <c r="A3739" i="1"/>
  <c r="A3740" i="1"/>
  <c r="A3741" i="1"/>
  <c r="A3742" i="1"/>
  <c r="A3743" i="1"/>
  <c r="A3744" i="1"/>
  <c r="A3745" i="1"/>
  <c r="A3746" i="1"/>
  <c r="A3747" i="1"/>
  <c r="A3748" i="1"/>
  <c r="A3749" i="1"/>
  <c r="A3750" i="1"/>
  <c r="A3751" i="1"/>
  <c r="A3752" i="1"/>
  <c r="A3753" i="1"/>
  <c r="A3754" i="1"/>
  <c r="A3755" i="1"/>
  <c r="A3756" i="1"/>
  <c r="A3757" i="1"/>
  <c r="A3758" i="1"/>
  <c r="A3759" i="1"/>
  <c r="A3760" i="1"/>
  <c r="A3761" i="1"/>
  <c r="A3762" i="1"/>
  <c r="A3763" i="1"/>
  <c r="A3764" i="1"/>
  <c r="A3765" i="1"/>
  <c r="A3766" i="1"/>
  <c r="A3767" i="1"/>
  <c r="A3768" i="1"/>
  <c r="A3769" i="1"/>
  <c r="A3770" i="1"/>
  <c r="A3771" i="1"/>
  <c r="A3772" i="1"/>
  <c r="A3773" i="1"/>
  <c r="A3774" i="1"/>
  <c r="A3775" i="1"/>
  <c r="A3776" i="1"/>
  <c r="A3777" i="1"/>
  <c r="A3778" i="1"/>
  <c r="A3779" i="1"/>
  <c r="A3780" i="1"/>
  <c r="A3781" i="1"/>
  <c r="A3782" i="1"/>
  <c r="A3783" i="1"/>
  <c r="A3784" i="1"/>
  <c r="A3785" i="1"/>
  <c r="A3786" i="1"/>
  <c r="A3787" i="1"/>
  <c r="A3788" i="1"/>
  <c r="A3789" i="1"/>
  <c r="A3790" i="1"/>
  <c r="A3791" i="1"/>
  <c r="A3792" i="1"/>
  <c r="A3793" i="1"/>
  <c r="A3794" i="1"/>
  <c r="A3795" i="1"/>
  <c r="A3796" i="1"/>
  <c r="A3797" i="1"/>
  <c r="A3798" i="1"/>
  <c r="A3799" i="1"/>
  <c r="A3800" i="1"/>
  <c r="A3801" i="1"/>
  <c r="A3802" i="1"/>
  <c r="A3803" i="1"/>
  <c r="A3804" i="1"/>
  <c r="A3805" i="1"/>
  <c r="A3806" i="1"/>
  <c r="A3807" i="1"/>
  <c r="A3808" i="1"/>
  <c r="A3809" i="1"/>
  <c r="A3810" i="1"/>
  <c r="A3811" i="1"/>
  <c r="A3812" i="1"/>
  <c r="A3813" i="1"/>
  <c r="A3814" i="1"/>
  <c r="A3815" i="1"/>
  <c r="A3816" i="1"/>
  <c r="A3817" i="1"/>
  <c r="A3818" i="1"/>
  <c r="A3819" i="1"/>
  <c r="A3820" i="1"/>
  <c r="A3821" i="1"/>
  <c r="A3822" i="1"/>
  <c r="A3823" i="1"/>
  <c r="A3824" i="1"/>
  <c r="A3825" i="1"/>
  <c r="A3826" i="1"/>
  <c r="A3827" i="1"/>
  <c r="A3828" i="1"/>
  <c r="A3829" i="1"/>
  <c r="A3830" i="1"/>
  <c r="A3831" i="1"/>
  <c r="A3832" i="1"/>
  <c r="A3833" i="1"/>
  <c r="A3834" i="1"/>
  <c r="A3835" i="1"/>
  <c r="A3836" i="1"/>
  <c r="A3837" i="1"/>
  <c r="A3838" i="1"/>
  <c r="A3839" i="1"/>
  <c r="A3840" i="1"/>
  <c r="A3841" i="1"/>
  <c r="A3842" i="1"/>
  <c r="A3843" i="1"/>
  <c r="A3844" i="1"/>
  <c r="A3845" i="1"/>
  <c r="A3846" i="1"/>
  <c r="A3847" i="1"/>
  <c r="A3848" i="1"/>
  <c r="A3849" i="1"/>
  <c r="A3850" i="1"/>
  <c r="A3851" i="1"/>
  <c r="A3852" i="1"/>
  <c r="A3853" i="1"/>
  <c r="A3854" i="1"/>
  <c r="A3855" i="1"/>
  <c r="A3856" i="1"/>
  <c r="A3857" i="1"/>
  <c r="A3858" i="1"/>
  <c r="A3859" i="1"/>
  <c r="A3860" i="1"/>
  <c r="A3861" i="1"/>
  <c r="A3862" i="1"/>
  <c r="A3863" i="1"/>
  <c r="A3864" i="1"/>
  <c r="A3865" i="1"/>
  <c r="A3866" i="1"/>
  <c r="A3867" i="1"/>
  <c r="A3868" i="1"/>
  <c r="A3869" i="1"/>
  <c r="A3870" i="1"/>
  <c r="A3871" i="1"/>
  <c r="A3872" i="1"/>
  <c r="A3873" i="1"/>
  <c r="A3874" i="1"/>
  <c r="A3875" i="1"/>
  <c r="A3876" i="1"/>
  <c r="A3877" i="1"/>
  <c r="A3878" i="1"/>
  <c r="A3879" i="1"/>
  <c r="A3880" i="1"/>
  <c r="A3881" i="1"/>
  <c r="A3882" i="1"/>
  <c r="A3883" i="1"/>
  <c r="A3884" i="1"/>
  <c r="A3885" i="1"/>
  <c r="A3886" i="1"/>
  <c r="A3887" i="1"/>
  <c r="A3888" i="1"/>
  <c r="A3889" i="1"/>
  <c r="A3890" i="1"/>
  <c r="A3891" i="1"/>
  <c r="A3892" i="1"/>
  <c r="A3893" i="1"/>
  <c r="A3894" i="1"/>
  <c r="A3895" i="1"/>
  <c r="A3896" i="1"/>
  <c r="A3897" i="1"/>
  <c r="A3898" i="1"/>
  <c r="A3899" i="1"/>
  <c r="A3900" i="1"/>
  <c r="A3901" i="1"/>
  <c r="A3902" i="1"/>
  <c r="A3903" i="1"/>
  <c r="A3904" i="1"/>
  <c r="A3905" i="1"/>
  <c r="A3906" i="1"/>
  <c r="A3907" i="1"/>
  <c r="A3908" i="1"/>
  <c r="A3909" i="1"/>
  <c r="A3910" i="1"/>
  <c r="A3911" i="1"/>
  <c r="A3912" i="1"/>
  <c r="A3913" i="1"/>
  <c r="A3914" i="1"/>
  <c r="A3915" i="1"/>
  <c r="A3916" i="1"/>
  <c r="A3917" i="1"/>
  <c r="A3918" i="1"/>
  <c r="A3919" i="1"/>
  <c r="A3920" i="1"/>
  <c r="A3921" i="1"/>
  <c r="A3922" i="1"/>
  <c r="A3923" i="1"/>
  <c r="A3924" i="1"/>
  <c r="A3925" i="1"/>
  <c r="A3926" i="1"/>
  <c r="A3927" i="1"/>
  <c r="A3928" i="1"/>
  <c r="A3929" i="1"/>
  <c r="A3930" i="1"/>
  <c r="A3931" i="1"/>
  <c r="A3932" i="1"/>
  <c r="A3933" i="1"/>
  <c r="A3934" i="1"/>
  <c r="A3935" i="1"/>
  <c r="A2" i="1"/>
  <c r="D34" i="4"/>
  <c r="G32" i="10" l="1"/>
  <c r="C7" i="10"/>
  <c r="C2" i="10"/>
  <c r="I34" i="8"/>
  <c r="B31" i="8" l="1"/>
  <c r="B30" i="8"/>
  <c r="M10" i="8"/>
  <c r="C8" i="8"/>
  <c r="C2" i="8"/>
  <c r="D32" i="4"/>
  <c r="D31" i="4"/>
  <c r="D36" i="13" l="1"/>
  <c r="D36" i="12"/>
  <c r="F39" i="14"/>
  <c r="J15" i="9"/>
  <c r="M11" i="12"/>
  <c r="E26" i="14"/>
  <c r="J26" i="14" s="1"/>
  <c r="I29" i="14"/>
  <c r="D16" i="13"/>
  <c r="D24" i="14"/>
  <c r="L10" i="12"/>
  <c r="D12" i="13"/>
  <c r="F12" i="14"/>
  <c r="F19" i="13"/>
  <c r="E32" i="13"/>
  <c r="D15" i="14"/>
  <c r="G26" i="14"/>
  <c r="K26" i="14" s="1"/>
  <c r="F12" i="13"/>
  <c r="D30" i="13"/>
  <c r="F16" i="13"/>
  <c r="F24" i="14"/>
  <c r="C27" i="13"/>
  <c r="G21" i="14"/>
  <c r="K21" i="14" s="1"/>
  <c r="E30" i="13"/>
  <c r="D13" i="14"/>
  <c r="G24" i="14"/>
  <c r="K24" i="14" s="1"/>
  <c r="F22" i="13"/>
  <c r="F30" i="14"/>
  <c r="I16" i="14"/>
  <c r="E28" i="13"/>
  <c r="D19" i="14"/>
  <c r="G30" i="14"/>
  <c r="K30" i="14" s="1"/>
  <c r="C17" i="13"/>
  <c r="E26" i="13"/>
  <c r="M17" i="12"/>
  <c r="I23" i="12"/>
  <c r="I14" i="12"/>
  <c r="I18" i="12"/>
  <c r="M18" i="12"/>
  <c r="K21" i="12"/>
  <c r="I28" i="12"/>
  <c r="K12" i="12"/>
  <c r="I17" i="12"/>
  <c r="I16" i="12"/>
  <c r="I15" i="12"/>
  <c r="J30" i="12"/>
  <c r="I11" i="12"/>
  <c r="L19" i="12"/>
  <c r="C16" i="13"/>
  <c r="K10" i="12"/>
  <c r="I21" i="14"/>
  <c r="E33" i="13"/>
  <c r="D16" i="14"/>
  <c r="G27" i="14"/>
  <c r="K27" i="14" s="1"/>
  <c r="E13" i="13"/>
  <c r="G13" i="14"/>
  <c r="K13" i="14" s="1"/>
  <c r="D17" i="14"/>
  <c r="E24" i="13"/>
  <c r="E32" i="14"/>
  <c r="J32" i="14" s="1"/>
  <c r="D10" i="14"/>
  <c r="D22" i="13"/>
  <c r="D30" i="14"/>
  <c r="F16" i="14"/>
  <c r="D20" i="13"/>
  <c r="D10" i="12"/>
  <c r="E22" i="13"/>
  <c r="E30" i="14"/>
  <c r="J30" i="14" s="1"/>
  <c r="G16" i="14"/>
  <c r="K16" i="14" s="1"/>
  <c r="F14" i="13"/>
  <c r="C34" i="13"/>
  <c r="E20" i="13"/>
  <c r="D11" i="14"/>
  <c r="G22" i="14"/>
  <c r="K22" i="14" s="1"/>
  <c r="E18" i="14"/>
  <c r="J18" i="14" s="1"/>
  <c r="I24" i="12"/>
  <c r="J23" i="12"/>
  <c r="J22" i="12"/>
  <c r="I29" i="12"/>
  <c r="K13" i="12"/>
  <c r="L28" i="12"/>
  <c r="J33" i="12"/>
  <c r="J31" i="12"/>
  <c r="J14" i="12"/>
  <c r="J27" i="12"/>
  <c r="D28" i="14"/>
  <c r="G14" i="14"/>
  <c r="K14" i="14" s="1"/>
  <c r="J32" i="12"/>
  <c r="K30" i="12"/>
  <c r="I21" i="12"/>
  <c r="L20" i="12"/>
  <c r="G18" i="14"/>
  <c r="K18" i="14" s="1"/>
  <c r="F22" i="14"/>
  <c r="E11" i="13"/>
  <c r="J26" i="12"/>
  <c r="I20" i="12"/>
  <c r="J24" i="12"/>
  <c r="L11" i="12"/>
  <c r="E12" i="13"/>
  <c r="I33" i="12"/>
  <c r="J18" i="12"/>
  <c r="L29" i="12"/>
  <c r="J17" i="12"/>
  <c r="D17" i="13"/>
  <c r="F27" i="14"/>
  <c r="I13" i="14"/>
  <c r="E25" i="13"/>
  <c r="E33" i="14"/>
  <c r="J33" i="14" s="1"/>
  <c r="G19" i="14"/>
  <c r="K19" i="14" s="1"/>
  <c r="C33" i="13"/>
  <c r="I14" i="14"/>
  <c r="C30" i="13"/>
  <c r="E16" i="13"/>
  <c r="E24" i="14"/>
  <c r="J24" i="14" s="1"/>
  <c r="M10" i="12"/>
  <c r="E27" i="14"/>
  <c r="J27" i="14" s="1"/>
  <c r="D14" i="13"/>
  <c r="D22" i="14"/>
  <c r="G33" i="14"/>
  <c r="K33" i="14" s="1"/>
  <c r="F30" i="13"/>
  <c r="C28" i="13"/>
  <c r="E14" i="13"/>
  <c r="E22" i="14"/>
  <c r="J22" i="14" s="1"/>
  <c r="I33" i="14"/>
  <c r="F14" i="14"/>
  <c r="C26" i="13"/>
  <c r="E28" i="14"/>
  <c r="J28" i="14" s="1"/>
  <c r="F20" i="13"/>
  <c r="K31" i="12"/>
  <c r="I12" i="12"/>
  <c r="E18" i="13"/>
  <c r="F19" i="14"/>
  <c r="C31" i="13"/>
  <c r="E17" i="13"/>
  <c r="E25" i="14"/>
  <c r="J25" i="14" s="1"/>
  <c r="G11" i="14"/>
  <c r="K11" i="14" s="1"/>
  <c r="D34" i="13"/>
  <c r="C32" i="13"/>
  <c r="C22" i="13"/>
  <c r="F33" i="13"/>
  <c r="E16" i="14"/>
  <c r="J16" i="14" s="1"/>
  <c r="I27" i="14"/>
  <c r="F20" i="14"/>
  <c r="E31" i="13"/>
  <c r="D14" i="14"/>
  <c r="G25" i="14"/>
  <c r="K25" i="14" s="1"/>
  <c r="C25" i="13"/>
  <c r="C20" i="13"/>
  <c r="F31" i="13"/>
  <c r="E14" i="14"/>
  <c r="J14" i="14" s="1"/>
  <c r="I25" i="14"/>
  <c r="D20" i="14"/>
  <c r="F27" i="13"/>
  <c r="F11" i="14"/>
  <c r="C23" i="13"/>
  <c r="F34" i="13"/>
  <c r="E17" i="14"/>
  <c r="J17" i="14" s="1"/>
  <c r="I28" i="14"/>
  <c r="E27" i="13"/>
  <c r="C24" i="13"/>
  <c r="C14" i="13"/>
  <c r="F25" i="13"/>
  <c r="F33" i="14"/>
  <c r="I19" i="14"/>
  <c r="I22" i="14"/>
  <c r="E23" i="13"/>
  <c r="E31" i="14"/>
  <c r="J31" i="14" s="1"/>
  <c r="G17" i="14"/>
  <c r="K17" i="14" s="1"/>
  <c r="D18" i="13"/>
  <c r="C12" i="13"/>
  <c r="F23" i="13"/>
  <c r="F31" i="14"/>
  <c r="I17" i="14"/>
  <c r="D12" i="14"/>
  <c r="G23" i="14"/>
  <c r="K23" i="14" s="1"/>
  <c r="D11" i="13"/>
  <c r="F21" i="13"/>
  <c r="E12" i="14"/>
  <c r="J12" i="14" s="1"/>
  <c r="I23" i="14"/>
  <c r="E19" i="14"/>
  <c r="J19" i="14" s="1"/>
  <c r="K33" i="12"/>
  <c r="K24" i="12"/>
  <c r="L23" i="12"/>
  <c r="L22" i="12"/>
  <c r="D33" i="14"/>
  <c r="G28" i="14"/>
  <c r="K28" i="14" s="1"/>
  <c r="C15" i="13"/>
  <c r="F26" i="13"/>
  <c r="F10" i="14"/>
  <c r="I20" i="14"/>
  <c r="F28" i="13"/>
  <c r="D25" i="13"/>
  <c r="D31" i="13"/>
  <c r="F17" i="13"/>
  <c r="F25" i="14"/>
  <c r="I11" i="14"/>
  <c r="C29" i="13"/>
  <c r="E15" i="13"/>
  <c r="E23" i="14"/>
  <c r="J23" i="14" s="1"/>
  <c r="I10" i="14"/>
  <c r="G10" i="12"/>
  <c r="D29" i="13"/>
  <c r="F15" i="13"/>
  <c r="F23" i="14"/>
  <c r="C11" i="13"/>
  <c r="E29" i="14"/>
  <c r="J29" i="14" s="1"/>
  <c r="G15" i="14"/>
  <c r="K15" i="14" s="1"/>
  <c r="D27" i="13"/>
  <c r="F13" i="13"/>
  <c r="F29" i="14"/>
  <c r="I15" i="14"/>
  <c r="G29" i="14"/>
  <c r="K29" i="14" s="1"/>
  <c r="K25" i="12"/>
  <c r="L32" i="12"/>
  <c r="L15" i="12"/>
  <c r="M30" i="12"/>
  <c r="L26" i="12"/>
  <c r="J21" i="12"/>
  <c r="M29" i="12"/>
  <c r="J12" i="12"/>
  <c r="M20" i="12"/>
  <c r="M33" i="12"/>
  <c r="M32" i="12"/>
  <c r="M31" i="12"/>
  <c r="M14" i="12"/>
  <c r="K19" i="12"/>
  <c r="D25" i="14"/>
  <c r="G20" i="14"/>
  <c r="K20" i="14" s="1"/>
  <c r="D32" i="13"/>
  <c r="F18" i="13"/>
  <c r="F26" i="14"/>
  <c r="I12" i="14"/>
  <c r="D18" i="14"/>
  <c r="E34" i="13"/>
  <c r="D23" i="13"/>
  <c r="D31" i="14"/>
  <c r="F17" i="14"/>
  <c r="D26" i="13"/>
  <c r="C21" i="13"/>
  <c r="F32" i="13"/>
  <c r="E15" i="14"/>
  <c r="J15" i="14" s="1"/>
  <c r="I26" i="14"/>
  <c r="J10" i="12"/>
  <c r="D21" i="13"/>
  <c r="D29" i="14"/>
  <c r="F15" i="14"/>
  <c r="D28" i="13"/>
  <c r="E21" i="14"/>
  <c r="J21" i="14" s="1"/>
  <c r="I32" i="14"/>
  <c r="D19" i="13"/>
  <c r="I10" i="12"/>
  <c r="F21" i="14"/>
  <c r="E10" i="12"/>
  <c r="I30" i="14"/>
  <c r="L33" i="12"/>
  <c r="L16" i="12"/>
  <c r="M23" i="12"/>
  <c r="M22" i="12"/>
  <c r="L18" i="12"/>
  <c r="J13" i="12"/>
  <c r="M21" i="12"/>
  <c r="K28" i="12"/>
  <c r="M12" i="12"/>
  <c r="M25" i="12"/>
  <c r="M16" i="12"/>
  <c r="M15" i="12"/>
  <c r="I27" i="12"/>
  <c r="K11" i="12"/>
  <c r="E10" i="14"/>
  <c r="J10" i="14" s="1"/>
  <c r="H35" i="14" s="1"/>
  <c r="D15" i="13"/>
  <c r="F28" i="14"/>
  <c r="C18" i="13"/>
  <c r="D26" i="14"/>
  <c r="K14" i="12"/>
  <c r="L21" i="12"/>
  <c r="I25" i="12"/>
  <c r="J15" i="12"/>
  <c r="J19" i="12"/>
  <c r="G12" i="14"/>
  <c r="K12" i="14" s="1"/>
  <c r="D23" i="14"/>
  <c r="D13" i="13"/>
  <c r="F10" i="12"/>
  <c r="D33" i="13"/>
  <c r="I26" i="12"/>
  <c r="L13" i="12"/>
  <c r="K17" i="12"/>
  <c r="K23" i="12"/>
  <c r="J11" i="12"/>
  <c r="D24" i="13"/>
  <c r="G10" i="14"/>
  <c r="K10" i="14" s="1"/>
  <c r="H36" i="14" s="1"/>
  <c r="D21" i="14"/>
  <c r="F29" i="13"/>
  <c r="J25" i="12"/>
  <c r="K26" i="12"/>
  <c r="M13" i="12"/>
  <c r="L25" i="12"/>
  <c r="L31" i="12"/>
  <c r="K27" i="12"/>
  <c r="D32" i="14"/>
  <c r="E19" i="13"/>
  <c r="G32" i="14"/>
  <c r="K32" i="14" s="1"/>
  <c r="D27" i="14"/>
  <c r="L17" i="12"/>
  <c r="K18" i="12"/>
  <c r="J28" i="12"/>
  <c r="I22" i="12"/>
  <c r="F18" i="14"/>
  <c r="E21" i="13"/>
  <c r="J16" i="12"/>
  <c r="J20" i="12"/>
  <c r="K22" i="12"/>
  <c r="C19" i="13"/>
  <c r="F24" i="13"/>
  <c r="E13" i="14"/>
  <c r="J13" i="14" s="1"/>
  <c r="F13" i="14"/>
  <c r="M24" i="12"/>
  <c r="I13" i="12"/>
  <c r="K20" i="12"/>
  <c r="K16" i="12"/>
  <c r="L30" i="12"/>
  <c r="M19" i="12"/>
  <c r="E11" i="14"/>
  <c r="J11" i="14" s="1"/>
  <c r="F32" i="14"/>
  <c r="G31" i="14"/>
  <c r="K31" i="14" s="1"/>
  <c r="I31" i="14"/>
  <c r="K15" i="12"/>
  <c r="J29" i="12"/>
  <c r="L12" i="12"/>
  <c r="L24" i="12"/>
  <c r="L14" i="12"/>
  <c r="F11" i="13"/>
  <c r="I18" i="14"/>
  <c r="I24" i="14"/>
  <c r="E29" i="13"/>
  <c r="I30" i="12"/>
  <c r="K29" i="12"/>
  <c r="M28" i="12"/>
  <c r="I31" i="12"/>
  <c r="I19" i="12"/>
  <c r="I32" i="12"/>
  <c r="L27" i="12"/>
  <c r="C13" i="13"/>
  <c r="E20" i="14"/>
  <c r="J20" i="14" s="1"/>
  <c r="M26" i="12"/>
  <c r="K32" i="12"/>
  <c r="M27" i="12"/>
  <c r="G14" i="12"/>
  <c r="E28" i="12"/>
  <c r="G12" i="12"/>
  <c r="D26" i="12"/>
  <c r="E17" i="12"/>
  <c r="D31" i="12"/>
  <c r="F15" i="12"/>
  <c r="F13" i="12"/>
  <c r="G27" i="12"/>
  <c r="D17" i="12"/>
  <c r="E16" i="12"/>
  <c r="E30" i="12"/>
  <c r="D29" i="12"/>
  <c r="E20" i="12"/>
  <c r="D19" i="12"/>
  <c r="D18" i="12"/>
  <c r="F17" i="12"/>
  <c r="D23" i="12"/>
  <c r="G31" i="12"/>
  <c r="G29" i="12"/>
  <c r="G11" i="12"/>
  <c r="E25" i="12"/>
  <c r="F24" i="12"/>
  <c r="E22" i="12"/>
  <c r="D13" i="12"/>
  <c r="E12" i="12"/>
  <c r="D11" i="12"/>
  <c r="E26" i="12"/>
  <c r="G33" i="12"/>
  <c r="D15" i="12"/>
  <c r="G23" i="12"/>
  <c r="G21" i="12"/>
  <c r="F33" i="12"/>
  <c r="G32" i="12"/>
  <c r="E14" i="12"/>
  <c r="E21" i="12"/>
  <c r="F28" i="12"/>
  <c r="E19" i="12"/>
  <c r="G25" i="12"/>
  <c r="E31" i="12"/>
  <c r="G15" i="12"/>
  <c r="G13" i="12"/>
  <c r="E18" i="12"/>
  <c r="F25" i="12"/>
  <c r="G24" i="12"/>
  <c r="F30" i="12"/>
  <c r="G18" i="12"/>
  <c r="G30" i="12"/>
  <c r="F23" i="12"/>
  <c r="D33" i="12"/>
  <c r="G22" i="12"/>
  <c r="F21" i="12"/>
  <c r="F20" i="12"/>
  <c r="F27" i="12"/>
  <c r="F18" i="12"/>
  <c r="D24" i="12"/>
  <c r="E23" i="12"/>
  <c r="D21" i="12"/>
  <c r="D27" i="12"/>
  <c r="F26" i="12"/>
  <c r="G17" i="12"/>
  <c r="G16" i="12"/>
  <c r="F22" i="12"/>
  <c r="D16" i="12"/>
  <c r="G20" i="12"/>
  <c r="E33" i="12"/>
  <c r="F19" i="12"/>
  <c r="D28" i="12"/>
  <c r="F12" i="12"/>
  <c r="F11" i="12"/>
  <c r="G26" i="12"/>
  <c r="E24" i="12"/>
  <c r="E15" i="12"/>
  <c r="E29" i="12"/>
  <c r="E27" i="12"/>
  <c r="D32" i="12"/>
  <c r="D30" i="12"/>
  <c r="F14" i="12"/>
  <c r="D20" i="12"/>
  <c r="G28" i="12"/>
  <c r="G19" i="12"/>
  <c r="D25" i="12"/>
  <c r="F32" i="12"/>
  <c r="F31" i="12"/>
  <c r="E13" i="12"/>
  <c r="E11" i="12"/>
  <c r="D22" i="12"/>
  <c r="D12" i="12"/>
  <c r="F16" i="12"/>
  <c r="F29" i="12"/>
  <c r="E32" i="12"/>
  <c r="D14" i="12"/>
  <c r="M29" i="9"/>
  <c r="M16" i="9"/>
  <c r="M24" i="9"/>
  <c r="M18" i="9"/>
  <c r="M26" i="9"/>
  <c r="M19" i="9"/>
  <c r="M22" i="9"/>
  <c r="M28" i="9"/>
  <c r="M17" i="9"/>
  <c r="M25" i="9"/>
  <c r="K28" i="9"/>
  <c r="M11" i="9"/>
  <c r="M27" i="9"/>
  <c r="M23" i="9"/>
  <c r="M12" i="9"/>
  <c r="M20" i="9"/>
  <c r="M10" i="9"/>
  <c r="M13" i="9"/>
  <c r="M21" i="9"/>
  <c r="K10" i="9"/>
  <c r="M14" i="9"/>
  <c r="M15" i="9"/>
  <c r="K16" i="9"/>
  <c r="K24" i="9"/>
  <c r="K29" i="9"/>
  <c r="K17" i="9"/>
  <c r="K25" i="9"/>
  <c r="K18" i="9"/>
  <c r="K26" i="9"/>
  <c r="K11" i="9"/>
  <c r="K19" i="9"/>
  <c r="K27" i="9"/>
  <c r="K23" i="9"/>
  <c r="K12" i="9"/>
  <c r="K20" i="9"/>
  <c r="K13" i="9"/>
  <c r="K21" i="9"/>
  <c r="K14" i="9"/>
  <c r="K22" i="9"/>
  <c r="K15" i="9"/>
  <c r="I12" i="8"/>
  <c r="E19" i="8"/>
  <c r="G26" i="8"/>
  <c r="I14" i="8"/>
  <c r="E21" i="8"/>
  <c r="G10" i="8"/>
  <c r="I16" i="8"/>
  <c r="E23" i="8"/>
  <c r="E28" i="8"/>
  <c r="I18" i="8"/>
  <c r="E25" i="8"/>
  <c r="D23" i="8"/>
  <c r="F19" i="10"/>
  <c r="C23" i="10"/>
  <c r="D28" i="10"/>
  <c r="F24" i="10"/>
  <c r="F18" i="10"/>
  <c r="E25" i="10"/>
  <c r="F11" i="10"/>
  <c r="F23" i="10"/>
  <c r="D16" i="10"/>
  <c r="C30" i="10"/>
  <c r="I10" i="8"/>
  <c r="G11" i="8"/>
  <c r="G13" i="8"/>
  <c r="F26" i="8"/>
  <c r="F20" i="8"/>
  <c r="C24" i="10"/>
  <c r="E27" i="10"/>
  <c r="F11" i="8"/>
  <c r="E16" i="10"/>
  <c r="F13" i="10"/>
  <c r="D22" i="10"/>
  <c r="D26" i="10"/>
  <c r="I20" i="8"/>
  <c r="E27" i="8"/>
  <c r="F14" i="8"/>
  <c r="I22" i="8"/>
  <c r="D28" i="8"/>
  <c r="F16" i="8"/>
  <c r="I24" i="8"/>
  <c r="D12" i="8"/>
  <c r="F18" i="8"/>
  <c r="I26" i="8"/>
  <c r="D14" i="8"/>
  <c r="G24" i="8"/>
  <c r="F27" i="10"/>
  <c r="F12" i="10"/>
  <c r="C16" i="10"/>
  <c r="E28" i="10"/>
  <c r="E22" i="10"/>
  <c r="D13" i="10"/>
  <c r="E18" i="10"/>
  <c r="E29" i="10"/>
  <c r="C12" i="10"/>
  <c r="F26" i="10"/>
  <c r="D16" i="8"/>
  <c r="F22" i="8"/>
  <c r="D18" i="8"/>
  <c r="D20" i="8"/>
  <c r="G15" i="8"/>
  <c r="E15" i="10"/>
  <c r="D24" i="10"/>
  <c r="E14" i="10"/>
  <c r="I17" i="8"/>
  <c r="E18" i="8"/>
  <c r="F17" i="10"/>
  <c r="E13" i="10"/>
  <c r="G17" i="8"/>
  <c r="D24" i="8"/>
  <c r="E12" i="8"/>
  <c r="G19" i="8"/>
  <c r="D26" i="8"/>
  <c r="E14" i="8"/>
  <c r="G21" i="8"/>
  <c r="D10" i="8"/>
  <c r="E16" i="8"/>
  <c r="G23" i="8"/>
  <c r="I11" i="8"/>
  <c r="F10" i="8"/>
  <c r="E23" i="10"/>
  <c r="F28" i="10"/>
  <c r="F15" i="10"/>
  <c r="C20" i="10"/>
  <c r="C22" i="10"/>
  <c r="D30" i="10"/>
  <c r="D14" i="10"/>
  <c r="D23" i="10"/>
  <c r="F25" i="10"/>
  <c r="E11" i="10"/>
  <c r="G25" i="8"/>
  <c r="I13" i="8"/>
  <c r="E20" i="8"/>
  <c r="G27" i="8"/>
  <c r="I15" i="8"/>
  <c r="E22" i="8"/>
  <c r="E24" i="8"/>
  <c r="D29" i="10"/>
  <c r="C17" i="10"/>
  <c r="F13" i="8"/>
  <c r="I21" i="8"/>
  <c r="E10" i="8"/>
  <c r="F15" i="8"/>
  <c r="I23" i="8"/>
  <c r="D11" i="8"/>
  <c r="F17" i="8"/>
  <c r="I25" i="8"/>
  <c r="D13" i="8"/>
  <c r="F19" i="8"/>
  <c r="I27" i="8"/>
  <c r="F12" i="8"/>
  <c r="D19" i="10"/>
  <c r="E24" i="10"/>
  <c r="D15" i="10"/>
  <c r="E21" i="10"/>
  <c r="F21" i="10"/>
  <c r="C25" i="10"/>
  <c r="D11" i="10"/>
  <c r="F16" i="10"/>
  <c r="E30" i="10"/>
  <c r="C14" i="10"/>
  <c r="F21" i="8"/>
  <c r="G28" i="8"/>
  <c r="D17" i="8"/>
  <c r="F23" i="8"/>
  <c r="G12" i="8"/>
  <c r="D19" i="8"/>
  <c r="F25" i="8"/>
  <c r="G14" i="8"/>
  <c r="D21" i="8"/>
  <c r="F27" i="8"/>
  <c r="D15" i="8"/>
  <c r="E26" i="8"/>
  <c r="D27" i="10"/>
  <c r="D12" i="10"/>
  <c r="C29" i="10"/>
  <c r="D17" i="10"/>
  <c r="F30" i="10"/>
  <c r="F14" i="10"/>
  <c r="C18" i="10"/>
  <c r="E12" i="10"/>
  <c r="D25" i="10"/>
  <c r="C11" i="10"/>
  <c r="E11" i="8"/>
  <c r="G18" i="8"/>
  <c r="D25" i="8"/>
  <c r="E13" i="8"/>
  <c r="G20" i="8"/>
  <c r="D27" i="8"/>
  <c r="E15" i="8"/>
  <c r="G22" i="8"/>
  <c r="I28" i="8"/>
  <c r="E17" i="8"/>
  <c r="G16" i="8"/>
  <c r="F29" i="10"/>
  <c r="C15" i="10"/>
  <c r="D20" i="10"/>
  <c r="C27" i="10"/>
  <c r="C13" i="10"/>
  <c r="E17" i="10"/>
  <c r="F22" i="10"/>
  <c r="C26" i="10"/>
  <c r="E20" i="10"/>
  <c r="C21" i="10"/>
  <c r="F24" i="8"/>
  <c r="D22" i="8"/>
  <c r="F20" i="10"/>
  <c r="D18" i="10"/>
  <c r="D21" i="10"/>
  <c r="E26" i="10"/>
  <c r="C28" i="10"/>
  <c r="F28" i="8"/>
  <c r="I19" i="8"/>
  <c r="E19" i="10"/>
  <c r="C19" i="10"/>
  <c r="L29" i="9"/>
  <c r="L26" i="9"/>
  <c r="I24" i="9"/>
  <c r="E29" i="9"/>
  <c r="G10" i="9"/>
  <c r="I28" i="9"/>
  <c r="E14" i="9"/>
  <c r="G23" i="9"/>
  <c r="I12" i="9"/>
  <c r="E24" i="9"/>
  <c r="F13" i="9"/>
  <c r="E28" i="9"/>
  <c r="E25" i="9"/>
  <c r="F23" i="9"/>
  <c r="F10" i="9"/>
  <c r="L14" i="9"/>
  <c r="L15" i="9"/>
  <c r="L11" i="9"/>
  <c r="L21" i="9"/>
  <c r="L10" i="9"/>
  <c r="G29" i="9"/>
  <c r="J10" i="9"/>
  <c r="E13" i="9"/>
  <c r="G14" i="9"/>
  <c r="J23" i="9"/>
  <c r="F27" i="9"/>
  <c r="G16" i="9"/>
  <c r="I13" i="9"/>
  <c r="I23" i="9"/>
  <c r="G18" i="9"/>
  <c r="L23" i="9"/>
  <c r="J12" i="9"/>
  <c r="G22" i="9"/>
  <c r="G24" i="9"/>
  <c r="J26" i="9"/>
  <c r="L18" i="9"/>
  <c r="L16" i="9"/>
  <c r="L17" i="9"/>
  <c r="G12" i="9"/>
  <c r="J13" i="9"/>
  <c r="F17" i="9"/>
  <c r="I18" i="9"/>
  <c r="E22" i="9"/>
  <c r="F11" i="9"/>
  <c r="I20" i="9"/>
  <c r="J17" i="9"/>
  <c r="F21" i="9"/>
  <c r="J11" i="9"/>
  <c r="J18" i="9"/>
  <c r="E18" i="9"/>
  <c r="L27" i="9"/>
  <c r="I17" i="9"/>
  <c r="I11" i="9"/>
  <c r="I21" i="9"/>
  <c r="J19" i="9"/>
  <c r="I16" i="9"/>
  <c r="J22" i="9"/>
  <c r="E16" i="9"/>
  <c r="F14" i="9"/>
  <c r="E27" i="9"/>
  <c r="L24" i="9"/>
  <c r="L25" i="9"/>
  <c r="L13" i="9"/>
  <c r="G20" i="9"/>
  <c r="J21" i="9"/>
  <c r="F25" i="9"/>
  <c r="I26" i="9"/>
  <c r="F19" i="9"/>
  <c r="I29" i="9"/>
  <c r="J25" i="9"/>
  <c r="E17" i="9"/>
  <c r="I15" i="9"/>
  <c r="I14" i="9"/>
  <c r="G26" i="9"/>
  <c r="J28" i="9"/>
  <c r="L22" i="9"/>
  <c r="L19" i="9"/>
  <c r="F16" i="9"/>
  <c r="E21" i="9"/>
  <c r="E15" i="9"/>
  <c r="G27" i="9"/>
  <c r="F22" i="9"/>
  <c r="L28" i="9"/>
  <c r="G21" i="9"/>
  <c r="G15" i="9"/>
  <c r="F20" i="9"/>
  <c r="J20" i="9"/>
  <c r="F24" i="9"/>
  <c r="I25" i="9"/>
  <c r="E10" i="9"/>
  <c r="F28" i="9"/>
  <c r="I19" i="9"/>
  <c r="E23" i="9"/>
  <c r="F12" i="9"/>
  <c r="I10" i="9"/>
  <c r="I22" i="9"/>
  <c r="E11" i="9"/>
  <c r="E26" i="9"/>
  <c r="G19" i="9"/>
  <c r="J29" i="9"/>
  <c r="E12" i="9"/>
  <c r="G13" i="9"/>
  <c r="J14" i="9"/>
  <c r="F18" i="9"/>
  <c r="I27" i="9"/>
  <c r="J16" i="9"/>
  <c r="F29" i="9"/>
  <c r="G17" i="9"/>
  <c r="G28" i="9"/>
  <c r="E19" i="9"/>
  <c r="J27" i="9"/>
  <c r="F15" i="9"/>
  <c r="L12" i="9"/>
  <c r="L20" i="9"/>
  <c r="E20" i="9"/>
  <c r="F26" i="9"/>
  <c r="J24" i="9"/>
  <c r="G25" i="9"/>
  <c r="G11" i="9"/>
  <c r="D28" i="9"/>
  <c r="D17" i="9"/>
  <c r="D25" i="9"/>
  <c r="D29" i="9"/>
  <c r="D18" i="9"/>
  <c r="D26" i="9"/>
  <c r="D19" i="9"/>
  <c r="D27" i="9"/>
  <c r="D12" i="9"/>
  <c r="D20" i="9"/>
  <c r="D10" i="9"/>
  <c r="D13" i="9"/>
  <c r="D21" i="9"/>
  <c r="D14" i="9"/>
  <c r="D22" i="9"/>
  <c r="D15" i="9"/>
  <c r="D23" i="9"/>
  <c r="D16" i="9"/>
  <c r="D24" i="9"/>
  <c r="D11" i="9"/>
  <c r="D32" i="10"/>
  <c r="F34" i="8"/>
  <c r="D32" i="9"/>
  <c r="G28" i="13" l="1"/>
  <c r="G20" i="13"/>
  <c r="G32" i="13"/>
  <c r="G30" i="13"/>
  <c r="H10" i="12"/>
  <c r="G15" i="13"/>
  <c r="G23" i="13"/>
  <c r="G18" i="13"/>
  <c r="G31" i="13"/>
  <c r="G34" i="13"/>
  <c r="G17" i="13"/>
  <c r="G25" i="13"/>
  <c r="G11" i="13"/>
  <c r="G14" i="13"/>
  <c r="G27" i="13"/>
  <c r="H17" i="12"/>
  <c r="G16" i="13"/>
  <c r="H15" i="12"/>
  <c r="G29" i="13"/>
  <c r="G26" i="13"/>
  <c r="G33" i="13"/>
  <c r="G22" i="13"/>
  <c r="G12" i="13"/>
  <c r="H14" i="12"/>
  <c r="G24" i="13"/>
  <c r="G13" i="13"/>
  <c r="G21" i="13"/>
  <c r="G19" i="13"/>
  <c r="H28" i="12"/>
  <c r="H19" i="12"/>
  <c r="H20" i="12"/>
  <c r="H13" i="12"/>
  <c r="H29" i="12"/>
  <c r="H31" i="12"/>
  <c r="H16" i="12"/>
  <c r="H18" i="12"/>
  <c r="H27" i="12"/>
  <c r="H32" i="12"/>
  <c r="H12" i="12"/>
  <c r="H30" i="12"/>
  <c r="H21" i="12"/>
  <c r="H26" i="12"/>
  <c r="H24" i="12"/>
  <c r="H23" i="12"/>
  <c r="H22" i="12"/>
  <c r="H25" i="12"/>
  <c r="H33" i="12"/>
  <c r="H11" i="12"/>
  <c r="J21" i="8"/>
  <c r="J11" i="8"/>
  <c r="K18" i="8"/>
  <c r="J24" i="8"/>
  <c r="K15" i="8"/>
  <c r="J10" i="8"/>
  <c r="H30" i="8" s="1"/>
  <c r="K26" i="8"/>
  <c r="J13" i="8"/>
  <c r="J26" i="8"/>
  <c r="J27" i="8"/>
  <c r="K13" i="8"/>
  <c r="J17" i="8"/>
  <c r="K14" i="8"/>
  <c r="J14" i="8"/>
  <c r="K11" i="8"/>
  <c r="J23" i="8"/>
  <c r="K25" i="8"/>
  <c r="J20" i="8"/>
  <c r="K22" i="8"/>
  <c r="J25" i="8"/>
  <c r="K19" i="8"/>
  <c r="K17" i="8"/>
  <c r="J19" i="8"/>
  <c r="K21" i="8"/>
  <c r="J16" i="8"/>
  <c r="K27" i="8"/>
  <c r="K10" i="8" l="1"/>
  <c r="H31" i="8" s="1"/>
  <c r="J28" i="8"/>
  <c r="K28" i="8"/>
  <c r="H28" i="9"/>
  <c r="J15" i="8"/>
  <c r="K16" i="8"/>
  <c r="J22" i="8"/>
  <c r="J12" i="8"/>
  <c r="K20" i="8"/>
  <c r="K24" i="8"/>
  <c r="K12" i="8"/>
  <c r="J18" i="8"/>
  <c r="K23" i="8"/>
  <c r="H29" i="9"/>
  <c r="H25" i="9"/>
  <c r="G17" i="10"/>
  <c r="H24" i="9"/>
  <c r="G19" i="10"/>
  <c r="H15" i="9"/>
  <c r="H18" i="9"/>
  <c r="G25" i="10"/>
  <c r="G27" i="10"/>
  <c r="H10" i="9"/>
  <c r="H22" i="9"/>
  <c r="G15" i="10"/>
  <c r="G30" i="10"/>
  <c r="H21" i="9"/>
  <c r="G22" i="10"/>
  <c r="H27" i="9"/>
  <c r="G28" i="10"/>
  <c r="G12" i="10"/>
  <c r="G18" i="10"/>
  <c r="H23" i="9"/>
  <c r="H19" i="9"/>
  <c r="G23" i="10"/>
  <c r="G13" i="10"/>
  <c r="H17" i="9"/>
  <c r="H13" i="9"/>
  <c r="H11" i="9"/>
  <c r="G24" i="10"/>
  <c r="G21" i="10"/>
  <c r="H14" i="9"/>
  <c r="H20" i="9"/>
  <c r="G29" i="10"/>
  <c r="G26" i="10"/>
  <c r="G20" i="10"/>
  <c r="H16" i="9"/>
  <c r="G16" i="10"/>
  <c r="H12" i="9"/>
  <c r="G11" i="10"/>
  <c r="H26" i="9"/>
  <c r="G14" i="10"/>
</calcChain>
</file>

<file path=xl/sharedStrings.xml><?xml version="1.0" encoding="utf-8"?>
<sst xmlns="http://schemas.openxmlformats.org/spreadsheetml/2006/main" count="24038" uniqueCount="735">
  <si>
    <t>NHS Scotland</t>
  </si>
  <si>
    <t>NHS Grampian</t>
  </si>
  <si>
    <t>NHS Highland</t>
  </si>
  <si>
    <t>NHS Orkney</t>
  </si>
  <si>
    <t>NHS Shetland</t>
  </si>
  <si>
    <t>NHS Tayside</t>
  </si>
  <si>
    <t>NHS Western Isles</t>
  </si>
  <si>
    <t>SCAN</t>
  </si>
  <si>
    <t>NHS Borders</t>
  </si>
  <si>
    <t>NHS Dumfries &amp; Galloway</t>
  </si>
  <si>
    <t>NHS Fife</t>
  </si>
  <si>
    <t>NHS Lothian</t>
  </si>
  <si>
    <t>WOSCAN</t>
  </si>
  <si>
    <t>NHS Ayrshire &amp; Arran</t>
  </si>
  <si>
    <t>NHS Forth Valley</t>
  </si>
  <si>
    <t>NHS Greater Glasgow &amp; Clyde</t>
  </si>
  <si>
    <t>NHS Lanarkshire</t>
  </si>
  <si>
    <t>Total referrals submitted (Urgent &amp; Non-urgent referrals) (2)</t>
  </si>
  <si>
    <t>Non-urgent referrals (3)</t>
  </si>
  <si>
    <t>Exclusions</t>
  </si>
  <si>
    <t>Percentage Exclusions</t>
  </si>
  <si>
    <t>CancerSiteTable</t>
  </si>
  <si>
    <t>Breast</t>
  </si>
  <si>
    <t>Cervical</t>
  </si>
  <si>
    <t>Cervical (screened excluded)</t>
  </si>
  <si>
    <t>Cervical (screened only)</t>
  </si>
  <si>
    <t>Colorectal</t>
  </si>
  <si>
    <t>Colorectal (screened excluded)</t>
  </si>
  <si>
    <t>Colorectal (screened only)</t>
  </si>
  <si>
    <t>Head &amp; Neck</t>
  </si>
  <si>
    <t>Lung</t>
  </si>
  <si>
    <t>Lymphoma</t>
  </si>
  <si>
    <t>Melanoma</t>
  </si>
  <si>
    <t>Ovarian</t>
  </si>
  <si>
    <t>Upper GI</t>
  </si>
  <si>
    <t>Report Type</t>
  </si>
  <si>
    <t>Quarter End</t>
  </si>
  <si>
    <t>Health Board</t>
  </si>
  <si>
    <t>Number of Eligible referrals</t>
  </si>
  <si>
    <t>Urgent referrals</t>
  </si>
  <si>
    <t>Patient delay</t>
  </si>
  <si>
    <t>Medical delay</t>
  </si>
  <si>
    <t>Area of receipt of referral</t>
  </si>
  <si>
    <t>62 day</t>
  </si>
  <si>
    <t xml:space="preserve">Period of treatment: </t>
  </si>
  <si>
    <t>Please read the notes below before looking at the data.</t>
  </si>
  <si>
    <t>Contents</t>
  </si>
  <si>
    <t>Notes</t>
  </si>
  <si>
    <t>Inclusion Criteria</t>
  </si>
  <si>
    <t>The cancer waiting times standards are applicable to:</t>
  </si>
  <si>
    <r>
      <t xml:space="preserve">1.      NHS Scotland patients with a newly diagnosed primary cancer for all cancer types for which data are recorded: breast (ICD-10 C50 or D05), colorectal (ICD-10 C18-C20), head and neck </t>
    </r>
    <r>
      <rPr>
        <sz val="9"/>
        <color indexed="10"/>
        <rFont val="Arial"/>
        <family val="2"/>
      </rPr>
      <t/>
    </r>
  </si>
  <si>
    <t xml:space="preserve">         (ICD-10 C00-14, C30-C32, C76.0), lung (ICD-10 code C33-34), lymphoma (ICD-10 C81-C85), melanoma - new primary invasive (i.e. Clark level &gt; 1, melanoma of any site except eye); includes C43 (Skin),</t>
  </si>
  <si>
    <t xml:space="preserve">         proven secondary melanoma where the origin of the primary lesion has never been identified, gynae-ovarian (ICD-10 C48, C56 &amp; D39.1), upper GI (ICD-10 C15-C16, C17.0 and C22-C25),</t>
  </si>
  <si>
    <t xml:space="preserve">         urological (ICD-10 C60-68), and gynae-cervical (ICD-10 C53).  Recurring cancers are not covered by these waiting times standards.</t>
  </si>
  <si>
    <t>Exclusion Criteria and Waiting Times Adjustments</t>
  </si>
  <si>
    <t>A patient will be excluded from reporting against the Cancer Waiting Times standards for the following reasons:</t>
  </si>
  <si>
    <t>1.      The patient chooses to have any part of their pathway out with NHSScotland (if this is before the decision to treat they will be excluded from the 62-day standard and if after the decision to treat</t>
  </si>
  <si>
    <t xml:space="preserve">                      they will be excluded from both standards).</t>
  </si>
  <si>
    <t>2.      The patient died before treatment.</t>
  </si>
  <si>
    <t>3.      The patient refused all treatment.</t>
  </si>
  <si>
    <t>4.      The patient was deemed a clinically complex case by the lead cancer clinician of the responsible NHS Board.</t>
  </si>
  <si>
    <t>As part of a patient’s pathway there may be some areas of delay not attributable to NHS Board performance, and in these cases an adjustment can be made to discount periods of patient unavailability.</t>
  </si>
  <si>
    <t>If applicable, the cumulative number of days by which the waiting times pathway can be adjusted (before and/or after the decision to treat) is then subtracted from the total wait (in days) to give an adjusted wait.</t>
  </si>
  <si>
    <t>Adjustments can be made for the following patient-induced delays and medical suspensions:</t>
  </si>
  <si>
    <t>1.      Patient did not attend an appointment.</t>
  </si>
  <si>
    <t>2.      Patient cancelled an appointment.</t>
  </si>
  <si>
    <t>3.      Patient deferred an appointment.</t>
  </si>
  <si>
    <t>4.      Temporary co-morbidity.</t>
  </si>
  <si>
    <t>5.      Other patient-induced suspension.</t>
  </si>
  <si>
    <t>6.      Medical suspension.</t>
  </si>
  <si>
    <t>1. All cancer types for which data are recorded: breast, cervical, colorectal, head and neck, lung, lymphoma, melanoma, ovarian, upper GI, and urological.</t>
  </si>
  <si>
    <t>2. All referrals (urgent and non-urgent) submitted from all sources i.e. regardless of the route of referral.</t>
  </si>
  <si>
    <t>7. Eligible referrals with waiting times adjustments applied for periods of patient unavailability (e.g. because the patient did not attend an appointment) and/or medical suspension (e.g. the patient had another condition requiring treatment before cancer treatment could be started).  N.B.  Waiting Times adjustments are not made when delays are caused by hospital operational circumstances.</t>
  </si>
  <si>
    <t>"n/a" denotes not applicable due to small numbers or no referrals monitored.</t>
  </si>
  <si>
    <t>Standard:</t>
  </si>
  <si>
    <t>62-day standard from receipt of an urgent referral with a suspicion of cancer to first cancer treatment</t>
  </si>
  <si>
    <t>31-day standard from date of decision to treat to first cancer treatment</t>
  </si>
  <si>
    <t>31 day</t>
  </si>
  <si>
    <t xml:space="preserve">from receipt of an urgent referral with a suspicion of cancer to first cancer treatment </t>
  </si>
  <si>
    <t xml:space="preserve"> from date of decision to treat to first cancer treatment</t>
  </si>
  <si>
    <t>For some patients it will not be clinically appropriate for treatment to begin within 62 days of referral or within 31 days of decision to treat, therefore a tolerance level of 5% is applied to the new standards, i.e. the stated waiting time must be met for 95% of all patients covered by the standard.</t>
  </si>
  <si>
    <t>6. The number of referrals for which performance against the standard is monitored (i.e. all urgent referrals minus those patients excluded).</t>
  </si>
  <si>
    <r>
      <t>Total referrals submitted (Urgent &amp; Non-urgent referrals)</t>
    </r>
    <r>
      <rPr>
        <b/>
        <vertAlign val="superscript"/>
        <sz val="9"/>
        <rFont val="Arial"/>
        <family val="2"/>
      </rPr>
      <t>2</t>
    </r>
  </si>
  <si>
    <r>
      <t>Non-urgent referrals</t>
    </r>
    <r>
      <rPr>
        <b/>
        <vertAlign val="superscript"/>
        <sz val="9"/>
        <rFont val="Arial"/>
        <family val="2"/>
      </rPr>
      <t>3</t>
    </r>
  </si>
  <si>
    <r>
      <t>Urgent Referrals</t>
    </r>
    <r>
      <rPr>
        <b/>
        <vertAlign val="superscript"/>
        <sz val="9"/>
        <rFont val="Arial"/>
        <family val="2"/>
      </rPr>
      <t>4</t>
    </r>
  </si>
  <si>
    <r>
      <t>Excluded from standard calculations</t>
    </r>
    <r>
      <rPr>
        <b/>
        <vertAlign val="superscript"/>
        <sz val="9"/>
        <rFont val="Arial"/>
        <family val="2"/>
      </rPr>
      <t>5</t>
    </r>
  </si>
  <si>
    <r>
      <t>Number of eligible referrals</t>
    </r>
    <r>
      <rPr>
        <b/>
        <vertAlign val="superscript"/>
        <sz val="9"/>
        <rFont val="Arial"/>
        <family val="2"/>
      </rPr>
      <t>6</t>
    </r>
  </si>
  <si>
    <t>National Waiting Times Centre</t>
  </si>
  <si>
    <t>Golden Jubilee National Hospital</t>
  </si>
  <si>
    <t>2.      Adults (over 16 at date of diagnosis).</t>
  </si>
  <si>
    <t>SCAN – South East Scotland CAncer Network.</t>
  </si>
  <si>
    <t>WOSCAN – West of Scotland CAncer Network.</t>
  </si>
  <si>
    <t>3. Non-urgent referrals submitted where the source of referral is GP/GDP referral other or Other (only applies to 62-day standard).</t>
  </si>
  <si>
    <t>4. Urgent referrals submitted with a suspicion of cancer by a GP or GDP, or direct referral to hospital (self, GP or NHS24 referral to A&amp;E or other) where the signs and symptoms are consistent with the cancer diagnosed as per the Scottish Referral Guidelines, or referral from a National Cancer Screening Programme (only applies to 62-day standard).</t>
  </si>
  <si>
    <r>
      <t>Golden Jubilee National Hospital</t>
    </r>
    <r>
      <rPr>
        <vertAlign val="superscript"/>
        <sz val="9"/>
        <rFont val="Arial"/>
        <family val="2"/>
      </rPr>
      <t>10</t>
    </r>
  </si>
  <si>
    <t>4.      Patients who started treatment within the specific quarter are eligible.</t>
  </si>
  <si>
    <t>Exclusions and waiting times adjustments against the 62-day and 31-day standards, by NHS Board and regional Cancer Network.</t>
  </si>
  <si>
    <t>Medical</t>
  </si>
  <si>
    <t>Patient</t>
  </si>
  <si>
    <t>Chart 3a:</t>
  </si>
  <si>
    <t>Chart 3b:</t>
  </si>
  <si>
    <t>footnote about which board is responsible?</t>
  </si>
  <si>
    <r>
      <t>SCAN</t>
    </r>
    <r>
      <rPr>
        <b/>
        <vertAlign val="superscript"/>
        <sz val="9"/>
        <rFont val="Arial"/>
        <family val="2"/>
      </rPr>
      <t>9</t>
    </r>
  </si>
  <si>
    <r>
      <t>WOSCAN</t>
    </r>
    <r>
      <rPr>
        <b/>
        <vertAlign val="superscript"/>
        <sz val="9"/>
        <rFont val="Arial"/>
        <family val="2"/>
      </rPr>
      <t xml:space="preserve">9 </t>
    </r>
  </si>
  <si>
    <t>Percentage exclusions from the 31-day standard from receipt of an urgent referral with a suspicion of cancer to first cancer treatment by NHS Board and Regional Cancer Network for All Cancer Types¹</t>
  </si>
  <si>
    <t>Percentage exclusions from the 62-day standard from date of decision to treat to first cancer treatment by NHS Board and Regional Cancer Network for All Cancer Types¹</t>
  </si>
  <si>
    <t>at snapshot</t>
  </si>
  <si>
    <t xml:space="preserve">may be subject to change in future publications. </t>
  </si>
  <si>
    <t>Measure:</t>
  </si>
  <si>
    <t>Number of exclusions</t>
  </si>
  <si>
    <t>Percentage of exclusions</t>
  </si>
  <si>
    <t>Number of adjustments</t>
  </si>
  <si>
    <t>Median waiting times adjustments (WTAs) from the 62-day standard from date of decision to treat to first cancer treatment by NHS Board and Regional Cancer Network for All Cancer Types¹</t>
  </si>
  <si>
    <t>Median waiting times adjustments (WTAs) from the 31-day standard from receipt of an urgent referral with a suspicion of cancer to first cancer treatment by NHS Board and Regional Cancer Network for All Cancer Types¹</t>
  </si>
  <si>
    <t>Exclusions from the 62-day standard from receipt of an urgent referral with a suspicion of cancer to first cancer treatment by NHS Board and regional Cancer Network.</t>
  </si>
  <si>
    <t>Exclusions from the 31-day standard from date of decision to treat to first cancer treatment by NHS Board and regional Cancer Network.</t>
  </si>
  <si>
    <t>Waiting times adjustments against the 62-day standard from receipt of an urgent referral with a suspicion of cancer to first cancer treatment by NHS Board and regional Cancer Network.</t>
  </si>
  <si>
    <t>Waiting times adjustments against the 31-day standard from date of decision to treat to first cancer treatment by NHS Board and regional Cancer Network.</t>
  </si>
  <si>
    <r>
      <t>SCAN</t>
    </r>
    <r>
      <rPr>
        <b/>
        <vertAlign val="superscript"/>
        <sz val="9"/>
        <color rgb="FFFF0000"/>
        <rFont val="Arial"/>
        <family val="2"/>
      </rPr>
      <t/>
    </r>
  </si>
  <si>
    <r>
      <t>Total referrals submitted (Urgent &amp; Non-urgent referrals)</t>
    </r>
    <r>
      <rPr>
        <b/>
        <vertAlign val="superscript"/>
        <sz val="9"/>
        <color theme="0"/>
        <rFont val="Arial"/>
        <family val="2"/>
      </rPr>
      <t>2</t>
    </r>
  </si>
  <si>
    <r>
      <t>Non-urgent referrals</t>
    </r>
    <r>
      <rPr>
        <b/>
        <vertAlign val="superscript"/>
        <sz val="9"/>
        <color theme="0"/>
        <rFont val="Arial"/>
        <family val="2"/>
      </rPr>
      <t>3</t>
    </r>
  </si>
  <si>
    <r>
      <t>Urgent Referrals</t>
    </r>
    <r>
      <rPr>
        <b/>
        <vertAlign val="superscript"/>
        <sz val="9"/>
        <color theme="0"/>
        <rFont val="Arial"/>
        <family val="2"/>
      </rPr>
      <t>4</t>
    </r>
  </si>
  <si>
    <r>
      <t>Number of eligible referrals</t>
    </r>
    <r>
      <rPr>
        <b/>
        <vertAlign val="superscript"/>
        <sz val="9"/>
        <color theme="0"/>
        <rFont val="Arial"/>
        <family val="2"/>
      </rPr>
      <t>6</t>
    </r>
  </si>
  <si>
    <r>
      <t>Excluded from standard calculations</t>
    </r>
    <r>
      <rPr>
        <b/>
        <vertAlign val="superscript"/>
        <sz val="9"/>
        <color theme="0"/>
        <rFont val="Arial"/>
        <family val="2"/>
      </rPr>
      <t>5</t>
    </r>
  </si>
  <si>
    <t>Number of patient delays</t>
  </si>
  <si>
    <t>Number of medical delays</t>
  </si>
  <si>
    <r>
      <t>Median adjustment  for patient delays (Days)</t>
    </r>
    <r>
      <rPr>
        <b/>
        <vertAlign val="superscript"/>
        <sz val="9"/>
        <rFont val="Arial"/>
        <family val="2"/>
      </rPr>
      <t>8</t>
    </r>
  </si>
  <si>
    <r>
      <t>Median adjustment for medical delays (Days)</t>
    </r>
    <r>
      <rPr>
        <b/>
        <vertAlign val="superscript"/>
        <sz val="9"/>
        <rFont val="Arial"/>
        <family val="2"/>
      </rPr>
      <t>8</t>
    </r>
  </si>
  <si>
    <r>
      <t>Referrals included in analysis but with waiting times adjustments made</t>
    </r>
    <r>
      <rPr>
        <b/>
        <vertAlign val="superscript"/>
        <sz val="9"/>
        <rFont val="Arial"/>
        <family val="2"/>
      </rPr>
      <t>7</t>
    </r>
  </si>
  <si>
    <t>"-" denotes no data monitored.</t>
  </si>
  <si>
    <t>Please note:</t>
  </si>
  <si>
    <t>SCAN (2)</t>
  </si>
  <si>
    <t>WOSCAN (2)</t>
  </si>
  <si>
    <t>Golden Jubilee National Hospital (3)</t>
  </si>
  <si>
    <t>National Waiting Times Centre (3)</t>
  </si>
  <si>
    <t>The number of adjustments for patient delays for NHS Scotland is</t>
  </si>
  <si>
    <t>The median adjustment length for patient delays for NHS Scotland is</t>
  </si>
  <si>
    <t>The number of adjustments for medical delays for NHS Scotland is</t>
  </si>
  <si>
    <t>The median adjustment length for medical delays for NHS Scotland is</t>
  </si>
  <si>
    <t xml:space="preserve"> at snapshot on</t>
  </si>
  <si>
    <t>Median adjustment length (4)</t>
  </si>
  <si>
    <t>List of cancer types</t>
  </si>
  <si>
    <t>List of health boards</t>
  </si>
  <si>
    <t>List of quarters</t>
  </si>
  <si>
    <t>Measures</t>
  </si>
  <si>
    <t>Exclusions from and waiting times adjustments to the 31-day standard from date of decision to treat to first cancer treatment by NHS Board and regional Cancer Network.</t>
  </si>
  <si>
    <t>Exclusions from and waiting times adjustments to the 62-day standard from receipt of an urgent referral with a suspicion of cancer to first cancer treatment by NHS Board and regional Cancer Network.</t>
  </si>
  <si>
    <t>Number patient delays</t>
  </si>
  <si>
    <t>Number medical delays</t>
  </si>
  <si>
    <t>Patient for graph</t>
  </si>
  <si>
    <t>Medical for graph</t>
  </si>
  <si>
    <r>
      <t>Median adjustment (Days)</t>
    </r>
    <r>
      <rPr>
        <b/>
        <vertAlign val="superscript"/>
        <sz val="9"/>
        <color theme="0"/>
        <rFont val="Arial"/>
        <family val="2"/>
      </rPr>
      <t>8 patient</t>
    </r>
  </si>
  <si>
    <r>
      <t>Median adjustment (Days)</t>
    </r>
    <r>
      <rPr>
        <b/>
        <vertAlign val="superscript"/>
        <sz val="9"/>
        <color theme="0"/>
        <rFont val="Arial"/>
        <family val="2"/>
      </rPr>
      <t>8 medical</t>
    </r>
  </si>
  <si>
    <t xml:space="preserve">may be subject to </t>
  </si>
  <si>
    <t xml:space="preserve">change in future publications. </t>
  </si>
  <si>
    <r>
      <t>NCA</t>
    </r>
    <r>
      <rPr>
        <b/>
        <vertAlign val="superscript"/>
        <sz val="9"/>
        <rFont val="Arial"/>
        <family val="2"/>
      </rPr>
      <t>9</t>
    </r>
  </si>
  <si>
    <t>NCA</t>
  </si>
  <si>
    <t>9. NCA = North Cancer Alliance
    SCAN = South East Scotland CAncer Network
    WOSCAN = West of Scotland CAncer Network</t>
  </si>
  <si>
    <t>NCA (2)</t>
  </si>
  <si>
    <t>2. NCA = North Cancer Alliance
    SCAN = South East Scotland CAncer Network
    WOSCAN = West of Scotland CAncer Network</t>
  </si>
  <si>
    <t>3.      Patient included if an NHS Board commissions part of the patient's pathway to NHS England or to the private sector.</t>
  </si>
  <si>
    <t xml:space="preserve">Source: PHS New Cancer Waiting Times. Data for </t>
  </si>
  <si>
    <t>Golden Jubilee National Hospital</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</si>
  <si>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</si>
  <si>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</si>
  <si>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</si>
  <si>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</si>
  <si>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</si>
  <si>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</si>
  <si>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</si>
  <si>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</si>
  <si>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</si>
  <si>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</si>
  <si>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</si>
  <si>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</si>
  <si>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</si>
  <si>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</si>
  <si>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Patient delay median adjustment</t>
  </si>
  <si>
    <t>Medical delay median adjustment</t>
  </si>
  <si>
    <t>Source: PHS New Cancer Waiting Times: Data provided by NHS Boards and compiled by PHS Scotland.</t>
  </si>
  <si>
    <t>Eligible referral (62-day) – urgent referral submitted with a suspicion of cancer by a GP or GDP, or direct referral to hospital (self, GP or NHS24 referral to A&amp;E or other) where the signs and symptoms are consistent with the cancer diagnosed as per the Scottish Referral Guidelines, or referral from a National Cancer Screening Programme; excluding patients who had a clinically complex pathway, who died before treatment or refused treatment.</t>
  </si>
  <si>
    <t>Eligible referral (31-day) – all referrals (urgent and non-urgent) submitted from all sources (regardless of route of referral), excluding patients who had a clinically complex pathway, who died before treatment or refused treatment.</t>
  </si>
  <si>
    <t>Median adjustment – the middle value of waiting time adjustment days. Median adjustments have only been calculated where there are three or more waiting times adjustments.</t>
  </si>
  <si>
    <t>NCA – North Cancer Alliance.</t>
  </si>
  <si>
    <t>Referral – a request to a care professional, team, service or organisation to provide appropriate care to a patient/client. A referral may be made by a person, team, service or organisation on behalf of a patient/client, or a patient/client may refer him/herself.</t>
  </si>
  <si>
    <t>Urgent referral – referral submitted with a suspicion of cancer by a GP or GDP, or direct referral to hospital (self, GP or NHS24 referral to A&amp;E or other) where the signs and symptoms are consistent with the cancer diagnosed as per the Scottish Referral Guidelines , or referral from a National Cancer Screening Programme.</t>
  </si>
  <si>
    <t>Waiting times adjustment – an adjustment (in days) applied to take into account periods of patient unavailability (e.g. because the patient did not attend an appointment) and/or medical suspension (e.g. the patient had another condition requiring treatment before cancer treatment could be started).  Waiting times adjustments are not made when delays are caused by hospital operational circumstances.</t>
  </si>
  <si>
    <t xml:space="preserve">5. Those patients who had a clinically complex pathway, who died before treatment or refused treatment. </t>
  </si>
  <si>
    <t>8. The median adjustment is the middle value of waiting time adjustment days. Median adjustments have only been calculated where there are three or more waiting times adjustments.</t>
  </si>
  <si>
    <t>10. Golden Jubilee National Hospital is only able to supply data for the 31-day standard as they are not in a position to refer patients but are involved in the treatment stage.</t>
  </si>
  <si>
    <t>Number of exclusions from 62-day standard from receipt of an urgent referral with a suspicion of cancer to first cancer treatment by NHS Board for All Cancer Types¹</t>
  </si>
  <si>
    <t>Number of exclusions from 31-day standard from date of decision to treat to first cancer treatment by NHS Board for All Cancer Types¹</t>
  </si>
  <si>
    <t>Number of adjustments from 62-day standard from receipt of an urgent referral with a suspicion of cancer to first cancer treatment by NHS Board for All Cancer Types¹</t>
  </si>
  <si>
    <t>Number of adjustments from 31-day standard from date of decision to treat to first cancer treatment by NHS Board for All Cancer Types¹</t>
  </si>
  <si>
    <t>GP/GDP – general practitioner/general dental practitioner.</t>
  </si>
  <si>
    <t>Upper GI – upper gastrointestinal.</t>
  </si>
  <si>
    <t>3. Golden Jubilee National Hospital is only able to supply data for the 31-day standard as they are not in a position to refer patients but are involved in the treatment stage.</t>
  </si>
  <si>
    <t>4. The median adjustment is the middle value of adjustment lengths  Median adjustments have only been calculated where there are three or more eligible patients.</t>
  </si>
  <si>
    <t>All Cancer Types*</t>
  </si>
  <si>
    <t>All Cancer Types* (screened excluded)</t>
  </si>
  <si>
    <t>All Cancer Types* (screened only)</t>
  </si>
  <si>
    <t>Breast (screened excluded)</t>
  </si>
  <si>
    <t>Breast (screened only)</t>
  </si>
  <si>
    <t>Upper GI - Hepatopancreatobiliary</t>
  </si>
  <si>
    <t>Upper GI - Oesophagogastric</t>
  </si>
  <si>
    <t>Urological</t>
  </si>
  <si>
    <t>Urology - Bladder</t>
  </si>
  <si>
    <t>Urology - Other</t>
  </si>
  <si>
    <t>Urology - Prostate</t>
  </si>
  <si>
    <t>Cancer Type</t>
  </si>
  <si>
    <r>
      <t>Cancer type</t>
    </r>
    <r>
      <rPr>
        <b/>
        <vertAlign val="superscript"/>
        <sz val="9"/>
        <rFont val="Arial"/>
        <family val="2"/>
      </rPr>
      <t>1</t>
    </r>
    <r>
      <rPr>
        <b/>
        <sz val="9"/>
        <rFont val="Arial"/>
        <family val="2"/>
      </rPr>
      <t>:</t>
    </r>
  </si>
  <si>
    <r>
      <t>Cancer Type</t>
    </r>
    <r>
      <rPr>
        <b/>
        <vertAlign val="superscript"/>
        <sz val="9"/>
        <rFont val="Arial"/>
        <family val="2"/>
      </rPr>
      <t>1</t>
    </r>
    <r>
      <rPr>
        <b/>
        <sz val="9"/>
        <rFont val="Arial"/>
        <family val="2"/>
      </rPr>
      <t xml:space="preserve">: </t>
    </r>
  </si>
  <si>
    <t>Upper GI - Hepatopancreatobiliary</t>
  </si>
  <si>
    <t>Upper GI - Oesophagogastric</t>
  </si>
  <si>
    <t>Health Board:</t>
  </si>
  <si>
    <t>Percentage of exclusions from 62-day standard from receipt of an urgent referral with a suspicion of cancer to first cancer treatment by NHS Board for All Cancer Types¹</t>
  </si>
  <si>
    <t>Percentage of exclusions from 31-day standard from date of decision to treat to first cancer treatment by NHS Board for All Cancer Types¹</t>
  </si>
  <si>
    <t>The number of adjustments for patient delays for All Cancer Types* is</t>
  </si>
  <si>
    <t>The median adjustment length for patient delays for All Cancer Types* is</t>
  </si>
  <si>
    <t>The number of adjustments for medical delays for All Cancer Types* is</t>
  </si>
  <si>
    <t>The median adjustment length for medical delays for All Cancer Types* is</t>
  </si>
  <si>
    <t>Percentage exclusions from the 62-day standard from date of decision to treat to first cancer treatment by cancer type for all Health Boards</t>
  </si>
  <si>
    <t>Percentage exclusions from the 31-day standard from receipt of an urgent referral with a suspicion of cancer to first cancer treatment by cancer type for all Health Boards</t>
  </si>
  <si>
    <t>Number of exclusions from 62-day standard from receipt of an urgent referral with a suspicion of cancer to first cancer treatment by cancer type for all Health Boards</t>
  </si>
  <si>
    <t>Number of exclusions from 31-day standard from date of decision to treat to first cancer treatment by cancer type for all Health Boards</t>
  </si>
  <si>
    <t>Exclusions from the 62-day standard from receipt of an urgent referral with a suspicion of cancer to first cancer treatment by cancer type.</t>
  </si>
  <si>
    <t>Exclusions from the 31-day standard from date of decision to treat to first cancer treatment by cancer type.</t>
  </si>
  <si>
    <t>Waiting times adjustments against the 62-day standard from receipt of an urgent referral with a suspicion of cancer to first cancer treatment by cancer type.</t>
  </si>
  <si>
    <t>Waiting times adjustments against the 31-day standard from date of decision to treat to first cancer treatment by cancer type.</t>
  </si>
  <si>
    <t>Exclusions from and waiting times adjustments to the 62-day standard from receipt of an urgent referral with a suspicion of cancer to first cancer treatment by cancer type.</t>
  </si>
  <si>
    <t>Exclusions from and waiting times adjustments to the 31-day standard from date of decision to treat to first cancer treatment by cancer type.</t>
  </si>
  <si>
    <t>Median waiting times adjustments (WTAs) from the 62-day standard from date of decision to treat to first cancer treatment by cancer type</t>
  </si>
  <si>
    <t>Median waiting times adjustments (WTAs) from the 31-day standard from receipt of an urgent referral with a suspicion of cancer to first cancer treatment by cancer type</t>
  </si>
  <si>
    <t>Number of adjustments from 62-day standard from receipt of an urgent referral with a suspicion of cancer to first cancer treatment by cancer type</t>
  </si>
  <si>
    <t>Number of adjustments from 31-day standard from date of decision to treat to first cancer treatment by cancer type</t>
  </si>
  <si>
    <t>Percentage of exclusions from 62-day standard from receipt of an urgent referral with a suspicion of cancer to first cancer treatment by cancer type</t>
  </si>
  <si>
    <t>Percentage of exclusions from 31-day standard from date of decision to treat to first cancer treatment by cancer type</t>
  </si>
  <si>
    <t>View Table 3b</t>
  </si>
  <si>
    <t>View Chart 3b(i) Exclusions</t>
  </si>
  <si>
    <t>View Chart 3b(ii) WTAs</t>
  </si>
  <si>
    <t>View Table 3a</t>
  </si>
  <si>
    <t>View Chart 3a(i) Exclusions</t>
  </si>
  <si>
    <t>Table 3a: Exclusions and waiting times adjustments against the 62-day and 31-day standards by NHS Board and regional Cancer Network.</t>
  </si>
  <si>
    <t>Chart 3a(i): Exclusions from the 62-day and 31-day standards by NHS Board and regional Cancer Network.</t>
  </si>
  <si>
    <t>Chart 3a(ii): Waiting times adjustments against the 62-day and 31-day standards by NHS Board and regional Cancer Network.</t>
  </si>
  <si>
    <t>Table 3b: Exclusions and waiting times adjustments against the 62-day and 31-day standards by cancer type.</t>
  </si>
  <si>
    <t>Chart 3b(i): Exclusions from the 62-day and 31-day standards by cancer type.</t>
  </si>
  <si>
    <t>Chart 3b(ii): Waiting times adjustments against the 62-day and 31-day standards by cancer type.</t>
  </si>
  <si>
    <t xml:space="preserve">Table 3a: </t>
  </si>
  <si>
    <t xml:space="preserve">Chart 3a(i): </t>
  </si>
  <si>
    <t xml:space="preserve">Chart 3a(ii): </t>
  </si>
  <si>
    <t xml:space="preserve">Table 3b: </t>
  </si>
  <si>
    <t xml:space="preserve">Chart 3b(i): </t>
  </si>
  <si>
    <t xml:space="preserve">Chart 3b(ii): </t>
  </si>
  <si>
    <t>Further information on Cancer Waiting Times, including Data Quality and Guidance (such as the Data &amp; Definitions manual) can be found on the website.</t>
  </si>
  <si>
    <t>31 Day</t>
  </si>
  <si>
    <t>April-June 2024</t>
  </si>
  <si>
    <t>-</t>
  </si>
  <si>
    <t>January-March 2024</t>
  </si>
  <si>
    <t>January-March 2025</t>
  </si>
  <si>
    <t>July-September 2024</t>
  </si>
  <si>
    <t>October-December 2024</t>
  </si>
  <si>
    <t>62 Day</t>
  </si>
  <si>
    <t>782</t>
  </si>
  <si>
    <t>1129</t>
  </si>
  <si>
    <t>944</t>
  </si>
  <si>
    <t>0</t>
  </si>
  <si>
    <t>185</t>
  </si>
  <si>
    <t>83</t>
  </si>
  <si>
    <t>268</t>
  </si>
  <si>
    <t>125</t>
  </si>
  <si>
    <t>143</t>
  </si>
  <si>
    <t>7</t>
  </si>
  <si>
    <t>12</t>
  </si>
  <si>
    <t>6</t>
  </si>
  <si>
    <t>77</t>
  </si>
  <si>
    <t>159</t>
  </si>
  <si>
    <t>123</t>
  </si>
  <si>
    <t>36</t>
  </si>
  <si>
    <t>50</t>
  </si>
  <si>
    <t>32</t>
  </si>
  <si>
    <t>118</t>
  </si>
  <si>
    <t>135</t>
  </si>
  <si>
    <t>47</t>
  </si>
  <si>
    <t>15</t>
  </si>
  <si>
    <t>54</t>
  </si>
  <si>
    <t>19</t>
  </si>
  <si>
    <t>14</t>
  </si>
  <si>
    <t>84</t>
  </si>
  <si>
    <t>124</t>
  </si>
  <si>
    <t>44</t>
  </si>
  <si>
    <t>57</t>
  </si>
  <si>
    <t>40</t>
  </si>
  <si>
    <t>67</t>
  </si>
  <si>
    <t>243</t>
  </si>
  <si>
    <t>320</t>
  </si>
  <si>
    <t>27</t>
  </si>
  <si>
    <t>169</t>
  </si>
  <si>
    <t>257</t>
  </si>
  <si>
    <t>179</t>
  </si>
  <si>
    <t>329</t>
  </si>
  <si>
    <t>272</t>
  </si>
  <si>
    <t>17</t>
  </si>
  <si>
    <t>98</t>
  </si>
  <si>
    <t>53</t>
  </si>
  <si>
    <t>45</t>
  </si>
  <si>
    <t>2</t>
  </si>
  <si>
    <t>18</t>
  </si>
  <si>
    <t>49</t>
  </si>
  <si>
    <t>37</t>
  </si>
  <si>
    <t>11</t>
  </si>
  <si>
    <t>13</t>
  </si>
  <si>
    <t>5</t>
  </si>
  <si>
    <t>4</t>
  </si>
  <si>
    <t>30</t>
  </si>
  <si>
    <t>35</t>
  </si>
  <si>
    <t>1</t>
  </si>
  <si>
    <t>65</t>
  </si>
  <si>
    <t>117</t>
  </si>
  <si>
    <t>113</t>
  </si>
  <si>
    <t>3</t>
  </si>
  <si>
    <t>9</t>
  </si>
  <si>
    <t>8</t>
  </si>
  <si>
    <t>33</t>
  </si>
  <si>
    <t>10</t>
  </si>
  <si>
    <t>111</t>
  </si>
  <si>
    <t>21</t>
  </si>
  <si>
    <t>28</t>
  </si>
  <si>
    <t>26</t>
  </si>
  <si>
    <t>41</t>
  </si>
  <si>
    <t>24</t>
  </si>
  <si>
    <t>187</t>
  </si>
  <si>
    <t>314</t>
  </si>
  <si>
    <t>295</t>
  </si>
  <si>
    <t>16</t>
  </si>
  <si>
    <t>61</t>
  </si>
  <si>
    <t>20</t>
  </si>
  <si>
    <t>34</t>
  </si>
  <si>
    <t>59</t>
  </si>
  <si>
    <t>89</t>
  </si>
  <si>
    <t>71</t>
  </si>
  <si>
    <t>129</t>
  </si>
  <si>
    <t>273</t>
  </si>
  <si>
    <t>264</t>
  </si>
  <si>
    <t>29</t>
  </si>
  <si>
    <t>23</t>
  </si>
  <si>
    <t>51</t>
  </si>
  <si>
    <t>70</t>
  </si>
  <si>
    <t>352</t>
  </si>
  <si>
    <t>482</t>
  </si>
  <si>
    <t>378</t>
  </si>
  <si>
    <t>104</t>
  </si>
  <si>
    <t>128</t>
  </si>
  <si>
    <t>48</t>
  </si>
  <si>
    <t>80</t>
  </si>
  <si>
    <t>69</t>
  </si>
  <si>
    <t>22</t>
  </si>
  <si>
    <t>58</t>
  </si>
  <si>
    <t>62</t>
  </si>
  <si>
    <t>134</t>
  </si>
  <si>
    <t>95</t>
  </si>
  <si>
    <t>93</t>
  </si>
  <si>
    <t>547</t>
  </si>
  <si>
    <t>1111</t>
  </si>
  <si>
    <t>963</t>
  </si>
  <si>
    <t>148</t>
  </si>
  <si>
    <t>262</t>
  </si>
  <si>
    <t>157</t>
  </si>
  <si>
    <t>105</t>
  </si>
  <si>
    <t>38</t>
  </si>
  <si>
    <t>147</t>
  </si>
  <si>
    <t>106</t>
  </si>
  <si>
    <t>46</t>
  </si>
  <si>
    <t>198</t>
  </si>
  <si>
    <t>138</t>
  </si>
  <si>
    <t>68</t>
  </si>
  <si>
    <t>63</t>
  </si>
  <si>
    <t>103</t>
  </si>
  <si>
    <t>119</t>
  </si>
  <si>
    <t>298</t>
  </si>
  <si>
    <t>31</t>
  </si>
  <si>
    <t>217</t>
  </si>
  <si>
    <t>94</t>
  </si>
  <si>
    <t>312</t>
  </si>
  <si>
    <t>280</t>
  </si>
  <si>
    <t>52</t>
  </si>
  <si>
    <t>39</t>
  </si>
  <si>
    <t>25</t>
  </si>
  <si>
    <t>108</t>
  </si>
  <si>
    <t>91</t>
  </si>
  <si>
    <t>222</t>
  </si>
  <si>
    <t>357</t>
  </si>
  <si>
    <t>341</t>
  </si>
  <si>
    <t>74</t>
  </si>
  <si>
    <t>82</t>
  </si>
  <si>
    <t>340</t>
  </si>
  <si>
    <t>754</t>
  </si>
  <si>
    <t>612</t>
  </si>
  <si>
    <t>142</t>
  </si>
  <si>
    <t>231</t>
  </si>
  <si>
    <t>120</t>
  </si>
  <si>
    <t>88</t>
  </si>
  <si>
    <t>90</t>
  </si>
  <si>
    <t>181</t>
  </si>
  <si>
    <t>137</t>
  </si>
  <si>
    <t>2551</t>
  </si>
  <si>
    <t>4527</t>
  </si>
  <si>
    <t>3939</t>
  </si>
  <si>
    <t>588</t>
  </si>
  <si>
    <t>247</t>
  </si>
  <si>
    <t>1014</t>
  </si>
  <si>
    <t>610</t>
  </si>
  <si>
    <t>404</t>
  </si>
  <si>
    <t>235</t>
  </si>
  <si>
    <t>651</t>
  </si>
  <si>
    <t>488</t>
  </si>
  <si>
    <t>163</t>
  </si>
  <si>
    <t>171</t>
  </si>
  <si>
    <t>601</t>
  </si>
  <si>
    <t>564</t>
  </si>
  <si>
    <t>144</t>
  </si>
  <si>
    <t>174</t>
  </si>
  <si>
    <t>284</t>
  </si>
  <si>
    <t>42</t>
  </si>
  <si>
    <t>446</t>
  </si>
  <si>
    <t>226</t>
  </si>
  <si>
    <t>116</t>
  </si>
  <si>
    <t>220</t>
  </si>
  <si>
    <t>685</t>
  </si>
  <si>
    <t>1191</t>
  </si>
  <si>
    <t>182</t>
  </si>
  <si>
    <t>140</t>
  </si>
  <si>
    <t>440</t>
  </si>
  <si>
    <t>926</t>
  </si>
  <si>
    <t>311</t>
  </si>
  <si>
    <t>246</t>
  </si>
  <si>
    <t>56</t>
  </si>
  <si>
    <t>692</t>
  </si>
  <si>
    <t>1328</t>
  </si>
  <si>
    <t>1155</t>
  </si>
  <si>
    <t>173</t>
  </si>
  <si>
    <t>293</t>
  </si>
  <si>
    <t>60</t>
  </si>
  <si>
    <t>131</t>
  </si>
  <si>
    <t>167</t>
  </si>
  <si>
    <t>64</t>
  </si>
  <si>
    <t>86</t>
  </si>
  <si>
    <t>344</t>
  </si>
  <si>
    <t>130</t>
  </si>
  <si>
    <t>265</t>
  </si>
  <si>
    <t>1077</t>
  </si>
  <si>
    <t>2070</t>
  </si>
  <si>
    <t>1840</t>
  </si>
  <si>
    <t>230</t>
  </si>
  <si>
    <t>453</t>
  </si>
  <si>
    <t>303</t>
  </si>
  <si>
    <t>150</t>
  </si>
  <si>
    <t>307</t>
  </si>
  <si>
    <t>234</t>
  </si>
  <si>
    <t>73</t>
  </si>
  <si>
    <t>316</t>
  </si>
  <si>
    <t>270</t>
  </si>
  <si>
    <t>43</t>
  </si>
  <si>
    <t>72</t>
  </si>
  <si>
    <t>175</t>
  </si>
  <si>
    <t>66</t>
  </si>
  <si>
    <t>92</t>
  </si>
  <si>
    <t>244</t>
  </si>
  <si>
    <t>527</t>
  </si>
  <si>
    <t>81</t>
  </si>
  <si>
    <t>141</t>
  </si>
  <si>
    <t>723</t>
  </si>
  <si>
    <t>1100</t>
  </si>
  <si>
    <t>928</t>
  </si>
  <si>
    <t>172</t>
  </si>
  <si>
    <t>133</t>
  </si>
  <si>
    <t>132</t>
  </si>
  <si>
    <t>177</t>
  </si>
  <si>
    <t>100</t>
  </si>
  <si>
    <t>255</t>
  </si>
  <si>
    <t>289</t>
  </si>
  <si>
    <t>158</t>
  </si>
  <si>
    <t>219</t>
  </si>
  <si>
    <t>228</t>
  </si>
  <si>
    <t>109</t>
  </si>
  <si>
    <t>101</t>
  </si>
  <si>
    <t>207</t>
  </si>
  <si>
    <t>238</t>
  </si>
  <si>
    <t>55</t>
  </si>
  <si>
    <t>211</t>
  </si>
  <si>
    <t>75</t>
  </si>
  <si>
    <t>459</t>
  </si>
  <si>
    <t>383</t>
  </si>
  <si>
    <t>76</t>
  </si>
  <si>
    <t>121</t>
  </si>
  <si>
    <t>497</t>
  </si>
  <si>
    <t>1239</t>
  </si>
  <si>
    <t>1017</t>
  </si>
  <si>
    <t>387</t>
  </si>
  <si>
    <t>197</t>
  </si>
  <si>
    <t>190</t>
  </si>
  <si>
    <t>156</t>
  </si>
  <si>
    <t>126</t>
  </si>
  <si>
    <t>146</t>
  </si>
  <si>
    <t>96</t>
  </si>
  <si>
    <t>112</t>
  </si>
  <si>
    <t>297</t>
  </si>
  <si>
    <t>79</t>
  </si>
  <si>
    <t>388</t>
  </si>
  <si>
    <t>711</t>
  </si>
  <si>
    <t>580</t>
  </si>
  <si>
    <t>99</t>
  </si>
  <si>
    <t>102</t>
  </si>
  <si>
    <t>110</t>
  </si>
  <si>
    <t>161</t>
  </si>
  <si>
    <t>2485</t>
  </si>
  <si>
    <t>4368</t>
  </si>
  <si>
    <t>3698</t>
  </si>
  <si>
    <t>670</t>
  </si>
  <si>
    <t>1102</t>
  </si>
  <si>
    <t>620</t>
  </si>
  <si>
    <t>248</t>
  </si>
  <si>
    <t>664</t>
  </si>
  <si>
    <t>494</t>
  </si>
  <si>
    <t>170</t>
  </si>
  <si>
    <t>162</t>
  </si>
  <si>
    <t>537</t>
  </si>
  <si>
    <t>522</t>
  </si>
  <si>
    <t>183</t>
  </si>
  <si>
    <t>371</t>
  </si>
  <si>
    <t>186</t>
  </si>
  <si>
    <t>696</t>
  </si>
  <si>
    <t>1186</t>
  </si>
  <si>
    <t>204</t>
  </si>
  <si>
    <t>432</t>
  </si>
  <si>
    <t>895</t>
  </si>
  <si>
    <t>304</t>
  </si>
  <si>
    <t>306</t>
  </si>
  <si>
    <t>740</t>
  </si>
  <si>
    <t>1154</t>
  </si>
  <si>
    <t>994</t>
  </si>
  <si>
    <t>160</t>
  </si>
  <si>
    <t>176</t>
  </si>
  <si>
    <t>122</t>
  </si>
  <si>
    <t>351</t>
  </si>
  <si>
    <t>253</t>
  </si>
  <si>
    <t>1022</t>
  </si>
  <si>
    <t>2114</t>
  </si>
  <si>
    <t>1776</t>
  </si>
  <si>
    <t>338</t>
  </si>
  <si>
    <t>114</t>
  </si>
  <si>
    <t>590</t>
  </si>
  <si>
    <t>339</t>
  </si>
  <si>
    <t>251</t>
  </si>
  <si>
    <t>232</t>
  </si>
  <si>
    <t>263</t>
  </si>
  <si>
    <t>546</t>
  </si>
  <si>
    <t>151</t>
  </si>
  <si>
    <t>423</t>
  </si>
  <si>
    <t>1076</t>
  </si>
  <si>
    <t>923</t>
  </si>
  <si>
    <t>153</t>
  </si>
  <si>
    <t>223</t>
  </si>
  <si>
    <t>115</t>
  </si>
  <si>
    <t>164</t>
  </si>
  <si>
    <t>233</t>
  </si>
  <si>
    <t>325</t>
  </si>
  <si>
    <t>278</t>
  </si>
  <si>
    <t>271</t>
  </si>
  <si>
    <t>286</t>
  </si>
  <si>
    <t>277</t>
  </si>
  <si>
    <t>299</t>
  </si>
  <si>
    <t>427</t>
  </si>
  <si>
    <t>361</t>
  </si>
  <si>
    <t>558</t>
  </si>
  <si>
    <t>1161</t>
  </si>
  <si>
    <t>952</t>
  </si>
  <si>
    <t>209</t>
  </si>
  <si>
    <t>136</t>
  </si>
  <si>
    <t>195</t>
  </si>
  <si>
    <t>276</t>
  </si>
  <si>
    <t>212</t>
  </si>
  <si>
    <t>377</t>
  </si>
  <si>
    <t>350</t>
  </si>
  <si>
    <t>739</t>
  </si>
  <si>
    <t>587</t>
  </si>
  <si>
    <t>152</t>
  </si>
  <si>
    <t>227</t>
  </si>
  <si>
    <t>85</t>
  </si>
  <si>
    <t>194</t>
  </si>
  <si>
    <t>2432</t>
  </si>
  <si>
    <t>4445</t>
  </si>
  <si>
    <t>3813</t>
  </si>
  <si>
    <t>632</t>
  </si>
  <si>
    <t>206</t>
  </si>
  <si>
    <t>1042</t>
  </si>
  <si>
    <t>582</t>
  </si>
  <si>
    <t>460</t>
  </si>
  <si>
    <t>644</t>
  </si>
  <si>
    <t>491</t>
  </si>
  <si>
    <t>508</t>
  </si>
  <si>
    <t>575</t>
  </si>
  <si>
    <t>168</t>
  </si>
  <si>
    <t>201</t>
  </si>
  <si>
    <t>772</t>
  </si>
  <si>
    <t>1176</t>
  </si>
  <si>
    <t>229</t>
  </si>
  <si>
    <t>936</t>
  </si>
  <si>
    <t>283</t>
  </si>
  <si>
    <t>245</t>
  </si>
  <si>
    <t>672</t>
  </si>
  <si>
    <t>1220</t>
  </si>
  <si>
    <t>1049</t>
  </si>
  <si>
    <t>300</t>
  </si>
  <si>
    <t>165</t>
  </si>
  <si>
    <t>166</t>
  </si>
  <si>
    <t>192</t>
  </si>
  <si>
    <t>368</t>
  </si>
  <si>
    <t>1068</t>
  </si>
  <si>
    <t>2149</t>
  </si>
  <si>
    <t>1841</t>
  </si>
  <si>
    <t>308</t>
  </si>
  <si>
    <t>519</t>
  </si>
  <si>
    <t>294</t>
  </si>
  <si>
    <t>225</t>
  </si>
  <si>
    <t>354</t>
  </si>
  <si>
    <t>515</t>
  </si>
  <si>
    <t>236</t>
  </si>
  <si>
    <t>403</t>
  </si>
  <si>
    <t>1144</t>
  </si>
  <si>
    <t>979</t>
  </si>
  <si>
    <t>78</t>
  </si>
  <si>
    <t>139</t>
  </si>
  <si>
    <t>301</t>
  </si>
  <si>
    <t>87</t>
  </si>
  <si>
    <t>254</t>
  </si>
  <si>
    <t>281</t>
  </si>
  <si>
    <t>467</t>
  </si>
  <si>
    <t>386</t>
  </si>
  <si>
    <t>518</t>
  </si>
  <si>
    <t>1169</t>
  </si>
  <si>
    <t>989</t>
  </si>
  <si>
    <t>180</t>
  </si>
  <si>
    <t>196</t>
  </si>
  <si>
    <t>155</t>
  </si>
  <si>
    <t>250</t>
  </si>
  <si>
    <t>365</t>
  </si>
  <si>
    <t>749</t>
  </si>
  <si>
    <t>636</t>
  </si>
  <si>
    <t>107</t>
  </si>
  <si>
    <t>216</t>
  </si>
  <si>
    <t>2424</t>
  </si>
  <si>
    <t>4426</t>
  </si>
  <si>
    <t>3847</t>
  </si>
  <si>
    <t>579</t>
  </si>
  <si>
    <t>205</t>
  </si>
  <si>
    <t>1032</t>
  </si>
  <si>
    <t>638</t>
  </si>
  <si>
    <t>394</t>
  </si>
  <si>
    <t>511</t>
  </si>
  <si>
    <t>565</t>
  </si>
  <si>
    <t>543</t>
  </si>
  <si>
    <t>258</t>
  </si>
  <si>
    <t>686</t>
  </si>
  <si>
    <t>1096</t>
  </si>
  <si>
    <t>438</t>
  </si>
  <si>
    <t>867</t>
  </si>
  <si>
    <t>221</t>
  </si>
  <si>
    <t>282</t>
  </si>
  <si>
    <t>239</t>
  </si>
  <si>
    <t>744</t>
  </si>
  <si>
    <t>1206</t>
  </si>
  <si>
    <t>1069</t>
  </si>
  <si>
    <t>191</t>
  </si>
  <si>
    <t>127</t>
  </si>
  <si>
    <t>362</t>
  </si>
  <si>
    <t>1060</t>
  </si>
  <si>
    <t>2076</t>
  </si>
  <si>
    <t>1799</t>
  </si>
  <si>
    <t>524</t>
  </si>
  <si>
    <t>184</t>
  </si>
  <si>
    <t>317</t>
  </si>
  <si>
    <t>458</t>
  </si>
  <si>
    <t>208</t>
  </si>
  <si>
    <t>701</t>
  </si>
  <si>
    <t>1179</t>
  </si>
  <si>
    <t>981</t>
  </si>
  <si>
    <t>291</t>
  </si>
  <si>
    <t>318</t>
  </si>
  <si>
    <t>256</t>
  </si>
  <si>
    <t>218</t>
  </si>
  <si>
    <t>319</t>
  </si>
  <si>
    <t>476</t>
  </si>
  <si>
    <t>523</t>
  </si>
  <si>
    <t>1122</t>
  </si>
  <si>
    <t>925</t>
  </si>
  <si>
    <t>323</t>
  </si>
  <si>
    <t>269</t>
  </si>
  <si>
    <t>242</t>
  </si>
  <si>
    <t>346</t>
  </si>
  <si>
    <t>710</t>
  </si>
  <si>
    <t>561</t>
  </si>
  <si>
    <t>149</t>
  </si>
  <si>
    <t>2517</t>
  </si>
  <si>
    <t>4372</t>
  </si>
  <si>
    <t>3711</t>
  </si>
  <si>
    <t>661</t>
  </si>
  <si>
    <t>1109</t>
  </si>
  <si>
    <t>614</t>
  </si>
  <si>
    <t>495</t>
  </si>
  <si>
    <t>647</t>
  </si>
  <si>
    <t>506</t>
  </si>
  <si>
    <t>530</t>
  </si>
  <si>
    <t>571</t>
  </si>
  <si>
    <t>97</t>
  </si>
  <si>
    <t>762</t>
  </si>
  <si>
    <t>1063</t>
  </si>
  <si>
    <t>509</t>
  </si>
  <si>
    <t>796</t>
  </si>
  <si>
    <t>267</t>
  </si>
  <si>
    <t>728</t>
  </si>
  <si>
    <t>1151</t>
  </si>
  <si>
    <t>973</t>
  </si>
  <si>
    <t>178</t>
  </si>
  <si>
    <t>285</t>
  </si>
  <si>
    <t>224</t>
  </si>
  <si>
    <t>1088</t>
  </si>
  <si>
    <t>2042</t>
  </si>
  <si>
    <t>1757</t>
  </si>
  <si>
    <t>533</t>
  </si>
  <si>
    <t>321</t>
  </si>
  <si>
    <t>275</t>
  </si>
  <si>
    <t>332</t>
  </si>
  <si>
    <t>442</t>
  </si>
  <si>
    <t>328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</si>
</sst>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0.0%"/>
    <numFmt numFmtId="165" formatCode="0.0"/>
    <numFmt numFmtId="166" formatCode="_-* #,##0_-;\-* #,##0_-;_-* &quot;-&quot;??_-;_-@_-"/>
  </numFmts>
  <fonts count="42" x14ac:knownFonts="1">
    <font>
      <sz val="11"/>
      <color theme="1"/>
      <name val="Calibri"/>
      <family val="2"/>
      <scheme val="minor"/>
    </font>
    <font>
      <sz val="11"/>
      <color theme="1"/>
      <name val="Calibri"/>
      <family val="2"/>
      <scheme val="minor"/>
    </font>
    <font>
      <b/>
      <sz val="11"/>
      <color theme="1"/>
      <name val="Calibri"/>
      <family val="2"/>
      <scheme val="minor"/>
    </font>
    <font>
      <b/>
      <sz val="9"/>
      <name val="Arial"/>
      <family val="2"/>
    </font>
    <font>
      <sz val="11"/>
      <name val="Calibri"/>
      <family val="2"/>
      <scheme val="minor"/>
    </font>
    <font>
      <sz val="9"/>
      <name val="Arial"/>
      <family val="2"/>
    </font>
    <font>
      <sz val="11"/>
      <name val="Arial"/>
      <family val="2"/>
    </font>
    <font>
      <sz val="8"/>
      <name val="Courier"/>
      <family val="3"/>
    </font>
    <font>
      <b/>
      <sz val="12"/>
      <color indexed="8"/>
      <name val="Arial"/>
      <family val="2"/>
    </font>
    <font>
      <sz val="12"/>
      <color indexed="8"/>
      <name val="Arial"/>
      <family val="2"/>
    </font>
    <font>
      <b/>
      <sz val="10"/>
      <color indexed="10"/>
      <name val="Arial"/>
      <family val="2"/>
    </font>
    <font>
      <sz val="10"/>
      <name val="Arial"/>
      <family val="2"/>
    </font>
    <font>
      <b/>
      <i/>
      <sz val="10"/>
      <name val="Arial"/>
      <family val="2"/>
    </font>
    <font>
      <b/>
      <u/>
      <sz val="10"/>
      <color indexed="8"/>
      <name val="Arial"/>
      <family val="2"/>
    </font>
    <font>
      <u/>
      <sz val="10"/>
      <color indexed="8"/>
      <name val="Arial"/>
      <family val="2"/>
    </font>
    <font>
      <u/>
      <sz val="10"/>
      <color indexed="12"/>
      <name val="Arial"/>
      <family val="2"/>
    </font>
    <font>
      <sz val="8"/>
      <name val="Arial"/>
      <family val="2"/>
    </font>
    <font>
      <u/>
      <sz val="11"/>
      <color indexed="12"/>
      <name val="Arial"/>
      <family val="2"/>
    </font>
    <font>
      <sz val="9"/>
      <color indexed="8"/>
      <name val="Arial"/>
      <family val="2"/>
    </font>
    <font>
      <sz val="9"/>
      <color theme="1"/>
      <name val="Arial"/>
      <family val="2"/>
    </font>
    <font>
      <b/>
      <sz val="9"/>
      <color indexed="8"/>
      <name val="Arial"/>
      <family val="2"/>
    </font>
    <font>
      <sz val="9"/>
      <color indexed="10"/>
      <name val="Arial"/>
      <family val="2"/>
    </font>
    <font>
      <b/>
      <sz val="11"/>
      <name val="Arial"/>
      <family val="2"/>
    </font>
    <font>
      <sz val="11"/>
      <color theme="0"/>
      <name val="Calibri"/>
      <family val="2"/>
      <scheme val="minor"/>
    </font>
    <font>
      <b/>
      <vertAlign val="superscript"/>
      <sz val="9"/>
      <name val="Arial"/>
      <family val="2"/>
    </font>
    <font>
      <vertAlign val="superscript"/>
      <sz val="9"/>
      <name val="Arial"/>
      <family val="2"/>
    </font>
    <font>
      <b/>
      <sz val="9"/>
      <color theme="0"/>
      <name val="Arial"/>
      <family val="2"/>
    </font>
    <font>
      <sz val="9"/>
      <color rgb="FF333333"/>
      <name val="Arial"/>
      <family val="2"/>
    </font>
    <font>
      <b/>
      <sz val="10"/>
      <name val="Arial"/>
      <family val="2"/>
    </font>
    <font>
      <b/>
      <vertAlign val="superscript"/>
      <sz val="9"/>
      <color rgb="FFFF0000"/>
      <name val="Arial"/>
      <family val="2"/>
    </font>
    <font>
      <sz val="9"/>
      <color theme="0"/>
      <name val="Arial"/>
      <family val="2"/>
    </font>
    <font>
      <b/>
      <vertAlign val="superscript"/>
      <sz val="9"/>
      <color theme="0"/>
      <name val="Arial"/>
      <family val="2"/>
    </font>
    <font>
      <sz val="11"/>
      <color theme="4"/>
      <name val="Calibri"/>
      <family val="2"/>
      <scheme val="minor"/>
    </font>
    <font>
      <b/>
      <u/>
      <sz val="11"/>
      <color theme="1"/>
      <name val="Calibri"/>
      <family val="2"/>
      <scheme val="minor"/>
    </font>
    <font>
      <b/>
      <sz val="11"/>
      <color theme="0"/>
      <name val="Calibri"/>
      <family val="2"/>
      <scheme val="minor"/>
    </font>
    <font>
      <b/>
      <sz val="11"/>
      <name val="Calibri"/>
      <family val="2"/>
      <scheme val="minor"/>
    </font>
    <font>
      <sz val="9"/>
      <color theme="4"/>
      <name val="Arial"/>
      <family val="2"/>
    </font>
    <font>
      <sz val="8"/>
      <name val="Calibri"/>
      <family val="2"/>
      <scheme val="minor"/>
    </font>
    <font>
      <u/>
      <sz val="9"/>
      <color rgb="FF0000FF"/>
      <name val="Arial"/>
      <family val="2"/>
    </font>
    <font>
      <b/>
      <sz val="9"/>
      <color theme="1"/>
      <name val="Arial"/>
      <family val="2"/>
    </font>
    <font>
      <u/>
      <sz val="10"/>
      <color rgb="FF0000FF"/>
      <name val="Arial"/>
      <family val="2"/>
    </font>
    <font>
      <sz val="11"/>
      <color rgb="FF0000FF"/>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bgColor indexed="9"/>
      </patternFill>
    </fill>
    <fill>
      <patternFill patternType="solid">
        <fgColor theme="0" tint="-0.14999847407452621"/>
        <bgColor indexed="64"/>
      </patternFill>
    </fill>
    <fill>
      <patternFill patternType="solid">
        <fgColor rgb="FFF8FBFC"/>
        <bgColor rgb="FFFFFFFF"/>
      </patternFill>
    </fill>
    <fill>
      <patternFill patternType="solid">
        <fgColor indexed="9"/>
        <bgColor indexed="9"/>
      </patternFill>
    </fill>
    <fill>
      <patternFill patternType="solid">
        <fgColor theme="0"/>
        <bgColor rgb="FFFFFFFF"/>
      </patternFill>
    </fill>
  </fills>
  <borders count="28">
    <border>
      <left/>
      <right/>
      <top/>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style="thin">
        <color theme="0"/>
      </right>
      <top/>
      <bottom style="thin">
        <color theme="0"/>
      </bottom>
      <diagonal/>
    </border>
    <border>
      <left style="thin">
        <color theme="0"/>
      </left>
      <right/>
      <top style="thin">
        <color theme="0"/>
      </top>
      <bottom/>
      <diagonal/>
    </border>
    <border>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left>
      <right style="thin">
        <color theme="0"/>
      </right>
      <top style="thin">
        <color theme="0"/>
      </top>
      <bottom style="thin">
        <color auto="1"/>
      </bottom>
      <diagonal/>
    </border>
    <border>
      <left style="thin">
        <color theme="0"/>
      </left>
      <right style="thin">
        <color theme="0"/>
      </right>
      <top/>
      <bottom/>
      <diagonal/>
    </border>
    <border>
      <left/>
      <right/>
      <top style="thin">
        <color indexed="64"/>
      </top>
      <bottom/>
      <diagonal/>
    </border>
    <border>
      <left/>
      <right/>
      <top/>
      <bottom style="thin">
        <color indexed="64"/>
      </bottom>
      <diagonal/>
    </border>
    <border>
      <left/>
      <right style="thin">
        <color indexed="64"/>
      </right>
      <top style="thin">
        <color auto="1"/>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theme="0"/>
      </right>
      <top style="thin">
        <color indexed="64"/>
      </top>
      <bottom/>
      <diagonal/>
    </border>
    <border>
      <left/>
      <right style="thin">
        <color theme="0"/>
      </right>
      <top/>
      <bottom/>
      <diagonal/>
    </border>
    <border>
      <left/>
      <right style="thin">
        <color theme="0"/>
      </right>
      <top/>
      <bottom style="thin">
        <color indexed="64"/>
      </bottom>
      <diagonal/>
    </border>
    <border>
      <left style="thin">
        <color theme="0"/>
      </left>
      <right style="thin">
        <color theme="0"/>
      </right>
      <top style="thin">
        <color indexed="64"/>
      </top>
      <bottom style="thin">
        <color indexed="64"/>
      </bottom>
      <diagonal/>
    </border>
    <border>
      <left style="thin">
        <color theme="0"/>
      </left>
      <right style="thin">
        <color theme="0"/>
      </right>
      <top style="thin">
        <color indexed="64"/>
      </top>
      <bottom/>
      <diagonal/>
    </border>
    <border>
      <left style="thin">
        <color theme="0"/>
      </left>
      <right style="thin">
        <color theme="0"/>
      </right>
      <top/>
      <bottom style="thin">
        <color indexed="64"/>
      </bottom>
      <diagonal/>
    </border>
    <border>
      <left style="thin">
        <color theme="0"/>
      </left>
      <right/>
      <top/>
      <bottom/>
      <diagonal/>
    </border>
    <border>
      <left style="thin">
        <color indexed="64"/>
      </left>
      <right/>
      <top style="thin">
        <color theme="0"/>
      </top>
      <bottom style="thin">
        <color theme="0"/>
      </bottom>
      <diagonal/>
    </border>
  </borders>
  <cellStyleXfs count="6">
    <xf numFmtId="0" fontId="0" fillId="0" borderId="0"/>
    <xf numFmtId="9" fontId="1" fillId="0" borderId="0" applyFont="0" applyFill="0" applyBorder="0" applyAlignment="0" applyProtection="0"/>
    <xf numFmtId="0" fontId="7" fillId="0" borderId="0"/>
    <xf numFmtId="0" fontId="15" fillId="0" borderId="0" applyNumberFormat="0" applyFill="0" applyBorder="0" applyAlignment="0" applyProtection="0">
      <alignment vertical="top"/>
      <protection locked="0"/>
    </xf>
    <xf numFmtId="43" fontId="1" fillId="0" borderId="0" applyFont="0" applyFill="0" applyBorder="0" applyAlignment="0" applyProtection="0"/>
    <xf numFmtId="41" fontId="1" fillId="0" borderId="0" applyFont="0" applyFill="0" applyBorder="0" applyAlignment="0" applyProtection="0"/>
  </cellStyleXfs>
  <cellXfs count="289">
    <xf numFmtId="0" fontId="0" fillId="0" borderId="0" xfId="0"/>
    <xf numFmtId="0" fontId="4" fillId="0" borderId="1" xfId="0" applyFont="1" applyBorder="1"/>
    <xf numFmtId="0" fontId="4" fillId="0" borderId="2" xfId="0" applyFont="1" applyBorder="1"/>
    <xf numFmtId="0" fontId="0" fillId="0" borderId="1" xfId="0" applyBorder="1"/>
    <xf numFmtId="0" fontId="7" fillId="2" borderId="1" xfId="2" applyFill="1" applyBorder="1" applyProtection="1">
      <protection hidden="1"/>
    </xf>
    <xf numFmtId="0" fontId="0" fillId="2" borderId="1" xfId="0" applyFill="1" applyBorder="1"/>
    <xf numFmtId="0" fontId="6" fillId="2" borderId="1" xfId="2" applyFont="1" applyFill="1" applyBorder="1" applyAlignment="1" applyProtection="1">
      <alignment wrapText="1"/>
      <protection hidden="1"/>
    </xf>
    <xf numFmtId="0" fontId="16" fillId="2" borderId="1" xfId="2" applyFont="1" applyFill="1" applyBorder="1" applyAlignment="1" applyProtection="1">
      <alignment wrapText="1"/>
      <protection hidden="1"/>
    </xf>
    <xf numFmtId="0" fontId="22" fillId="0" borderId="1" xfId="0" applyFont="1" applyBorder="1" applyAlignment="1">
      <alignment horizontal="right" vertical="top"/>
    </xf>
    <xf numFmtId="0" fontId="23" fillId="0" borderId="1" xfId="0" applyFont="1" applyBorder="1"/>
    <xf numFmtId="0" fontId="4" fillId="0" borderId="3" xfId="0" applyFont="1" applyBorder="1"/>
    <xf numFmtId="0" fontId="5" fillId="3" borderId="6" xfId="1" applyNumberFormat="1" applyFont="1" applyFill="1" applyBorder="1" applyAlignment="1" applyProtection="1">
      <alignment horizontal="left"/>
      <protection hidden="1"/>
    </xf>
    <xf numFmtId="0" fontId="5" fillId="0" borderId="1" xfId="0" applyFont="1" applyBorder="1"/>
    <xf numFmtId="0" fontId="5" fillId="3" borderId="14" xfId="0" applyFont="1" applyFill="1" applyBorder="1" applyAlignment="1" applyProtection="1">
      <alignment horizontal="left"/>
      <protection hidden="1"/>
    </xf>
    <xf numFmtId="0" fontId="5" fillId="3" borderId="1" xfId="1" applyNumberFormat="1" applyFont="1" applyFill="1" applyBorder="1" applyAlignment="1" applyProtection="1">
      <alignment horizontal="right"/>
      <protection hidden="1"/>
    </xf>
    <xf numFmtId="0" fontId="23" fillId="2" borderId="1" xfId="0" applyFont="1" applyFill="1" applyBorder="1"/>
    <xf numFmtId="0" fontId="4" fillId="0" borderId="1" xfId="0" applyFont="1" applyBorder="1" applyProtection="1">
      <protection locked="0"/>
    </xf>
    <xf numFmtId="0" fontId="3" fillId="6" borderId="0" xfId="0" applyFont="1" applyFill="1" applyAlignment="1" applyProtection="1">
      <alignment horizontal="right"/>
      <protection locked="0" hidden="1"/>
    </xf>
    <xf numFmtId="0" fontId="4" fillId="2" borderId="1" xfId="0" applyFont="1" applyFill="1" applyBorder="1"/>
    <xf numFmtId="0" fontId="5" fillId="3" borderId="0" xfId="1" applyNumberFormat="1" applyFont="1" applyFill="1" applyBorder="1" applyAlignment="1" applyProtection="1">
      <alignment horizontal="right"/>
      <protection hidden="1"/>
    </xf>
    <xf numFmtId="165" fontId="5" fillId="3" borderId="0" xfId="1" applyNumberFormat="1" applyFont="1" applyFill="1" applyBorder="1" applyAlignment="1" applyProtection="1">
      <alignment horizontal="right"/>
      <protection hidden="1"/>
    </xf>
    <xf numFmtId="1" fontId="5" fillId="3" borderId="0" xfId="1" applyNumberFormat="1" applyFont="1" applyFill="1" applyBorder="1" applyAlignment="1" applyProtection="1">
      <alignment horizontal="right"/>
      <protection hidden="1"/>
    </xf>
    <xf numFmtId="0" fontId="3" fillId="2" borderId="0" xfId="0" applyFont="1" applyFill="1" applyAlignment="1" applyProtection="1">
      <alignment horizontal="left"/>
      <protection hidden="1"/>
    </xf>
    <xf numFmtId="0" fontId="3" fillId="3" borderId="0" xfId="0" applyFont="1" applyFill="1" applyAlignment="1" applyProtection="1">
      <alignment horizontal="left"/>
      <protection hidden="1"/>
    </xf>
    <xf numFmtId="0" fontId="5" fillId="3" borderId="0" xfId="0" applyFont="1" applyFill="1" applyAlignment="1" applyProtection="1">
      <alignment horizontal="left"/>
      <protection hidden="1"/>
    </xf>
    <xf numFmtId="0" fontId="3" fillId="2" borderId="0" xfId="0" applyFont="1" applyFill="1" applyAlignment="1" applyProtection="1">
      <alignment horizontal="left" vertical="center"/>
      <protection hidden="1"/>
    </xf>
    <xf numFmtId="0" fontId="4" fillId="0" borderId="13" xfId="0" applyFont="1" applyBorder="1"/>
    <xf numFmtId="0" fontId="3" fillId="3" borderId="16" xfId="0" applyFont="1" applyFill="1" applyBorder="1" applyAlignment="1" applyProtection="1">
      <alignment horizontal="left"/>
      <protection hidden="1"/>
    </xf>
    <xf numFmtId="0" fontId="5" fillId="3" borderId="16" xfId="0" applyFont="1" applyFill="1" applyBorder="1" applyAlignment="1" applyProtection="1">
      <alignment horizontal="left"/>
      <protection hidden="1"/>
    </xf>
    <xf numFmtId="0" fontId="3" fillId="3" borderId="0" xfId="0" applyFont="1" applyFill="1" applyAlignment="1" applyProtection="1">
      <alignment wrapText="1"/>
      <protection hidden="1"/>
    </xf>
    <xf numFmtId="0" fontId="4" fillId="2" borderId="1" xfId="0" applyFont="1" applyFill="1" applyBorder="1" applyProtection="1">
      <protection locked="0"/>
    </xf>
    <xf numFmtId="0" fontId="3" fillId="3" borderId="1" xfId="0" applyFont="1" applyFill="1" applyBorder="1" applyAlignment="1" applyProtection="1">
      <alignment horizontal="left"/>
      <protection hidden="1"/>
    </xf>
    <xf numFmtId="0" fontId="5" fillId="3" borderId="14" xfId="1" applyNumberFormat="1" applyFont="1" applyFill="1" applyBorder="1" applyAlignment="1" applyProtection="1">
      <alignment horizontal="left"/>
      <protection hidden="1"/>
    </xf>
    <xf numFmtId="0" fontId="26" fillId="3" borderId="1" xfId="0" applyFont="1" applyFill="1" applyBorder="1" applyAlignment="1" applyProtection="1">
      <alignment horizontal="left"/>
      <protection hidden="1"/>
    </xf>
    <xf numFmtId="0" fontId="30" fillId="3" borderId="1" xfId="1" applyNumberFormat="1" applyFont="1" applyFill="1" applyBorder="1" applyAlignment="1" applyProtection="1">
      <alignment horizontal="right"/>
      <protection hidden="1"/>
    </xf>
    <xf numFmtId="4" fontId="30" fillId="3" borderId="1" xfId="1" applyNumberFormat="1" applyFont="1" applyFill="1" applyBorder="1" applyAlignment="1" applyProtection="1">
      <alignment horizontal="right"/>
      <protection hidden="1"/>
    </xf>
    <xf numFmtId="1" fontId="30" fillId="3" borderId="1" xfId="1" applyNumberFormat="1" applyFont="1" applyFill="1" applyBorder="1" applyAlignment="1" applyProtection="1">
      <alignment horizontal="right"/>
      <protection hidden="1"/>
    </xf>
    <xf numFmtId="0" fontId="26" fillId="2" borderId="4" xfId="0" applyFont="1" applyFill="1" applyBorder="1" applyAlignment="1" applyProtection="1">
      <alignment horizontal="center"/>
      <protection hidden="1"/>
    </xf>
    <xf numFmtId="0" fontId="30" fillId="3" borderId="1" xfId="0" applyFont="1" applyFill="1" applyBorder="1" applyAlignment="1" applyProtection="1">
      <alignment horizontal="left"/>
      <protection hidden="1"/>
    </xf>
    <xf numFmtId="0" fontId="26" fillId="2" borderId="4" xfId="0" applyFont="1" applyFill="1" applyBorder="1" applyAlignment="1" applyProtection="1">
      <alignment horizontal="center" vertical="center"/>
      <protection hidden="1"/>
    </xf>
    <xf numFmtId="49" fontId="30" fillId="7" borderId="1" xfId="0" applyNumberFormat="1" applyFont="1" applyFill="1" applyBorder="1" applyAlignment="1">
      <alignment horizontal="left"/>
    </xf>
    <xf numFmtId="0" fontId="4" fillId="0" borderId="4" xfId="0" applyFont="1" applyBorder="1"/>
    <xf numFmtId="0" fontId="26" fillId="3" borderId="1" xfId="0" applyFont="1" applyFill="1" applyBorder="1" applyAlignment="1" applyProtection="1">
      <alignment horizontal="left" vertical="center" wrapText="1"/>
      <protection hidden="1"/>
    </xf>
    <xf numFmtId="0" fontId="3" fillId="3" borderId="21" xfId="0" applyFont="1" applyFill="1" applyBorder="1" applyAlignment="1" applyProtection="1">
      <alignment wrapText="1"/>
      <protection hidden="1"/>
    </xf>
    <xf numFmtId="0" fontId="5" fillId="3" borderId="1" xfId="0" applyFont="1" applyFill="1" applyBorder="1" applyAlignment="1" applyProtection="1">
      <alignment horizontal="left"/>
      <protection hidden="1"/>
    </xf>
    <xf numFmtId="49" fontId="5" fillId="7" borderId="1" xfId="0" applyNumberFormat="1" applyFont="1" applyFill="1" applyBorder="1" applyAlignment="1">
      <alignment horizontal="left"/>
    </xf>
    <xf numFmtId="0" fontId="5" fillId="3" borderId="1" xfId="1" applyNumberFormat="1" applyFont="1" applyFill="1" applyBorder="1" applyAlignment="1" applyProtection="1">
      <alignment horizontal="left"/>
      <protection hidden="1"/>
    </xf>
    <xf numFmtId="0" fontId="3" fillId="2" borderId="0" xfId="0" applyFont="1" applyFill="1"/>
    <xf numFmtId="0" fontId="3" fillId="2" borderId="1" xfId="0" applyFont="1" applyFill="1" applyBorder="1" applyAlignment="1" applyProtection="1">
      <alignment horizontal="left"/>
      <protection hidden="1"/>
    </xf>
    <xf numFmtId="0" fontId="3" fillId="2" borderId="4" xfId="0" applyFont="1" applyFill="1" applyBorder="1" applyAlignment="1" applyProtection="1">
      <alignment horizontal="left" vertical="center"/>
      <protection hidden="1"/>
    </xf>
    <xf numFmtId="0" fontId="26" fillId="3" borderId="1" xfId="0" applyFont="1" applyFill="1" applyBorder="1" applyAlignment="1" applyProtection="1">
      <alignment horizontal="center" wrapText="1"/>
      <protection hidden="1"/>
    </xf>
    <xf numFmtId="0" fontId="26" fillId="3" borderId="1" xfId="0" applyFont="1" applyFill="1" applyBorder="1" applyAlignment="1" applyProtection="1">
      <alignment horizontal="center" vertical="center" wrapText="1"/>
      <protection hidden="1"/>
    </xf>
    <xf numFmtId="0" fontId="3" fillId="3" borderId="1" xfId="0" applyFont="1" applyFill="1" applyBorder="1" applyAlignment="1" applyProtection="1">
      <alignment horizontal="center" vertical="center" wrapText="1"/>
      <protection hidden="1"/>
    </xf>
    <xf numFmtId="0" fontId="3" fillId="3" borderId="1" xfId="0" applyFont="1" applyFill="1" applyBorder="1" applyAlignment="1" applyProtection="1">
      <alignment horizontal="center" wrapText="1"/>
      <protection hidden="1"/>
    </xf>
    <xf numFmtId="0" fontId="4" fillId="0" borderId="0" xfId="0" applyFont="1"/>
    <xf numFmtId="0" fontId="32" fillId="0" borderId="0" xfId="0" applyFont="1"/>
    <xf numFmtId="0" fontId="33" fillId="0" borderId="0" xfId="0" applyFont="1"/>
    <xf numFmtId="0" fontId="5" fillId="6" borderId="5" xfId="0" applyFont="1" applyFill="1" applyBorder="1" applyAlignment="1" applyProtection="1">
      <alignment horizontal="left" vertical="center" wrapText="1"/>
      <protection hidden="1"/>
    </xf>
    <xf numFmtId="0" fontId="5" fillId="6" borderId="2" xfId="0" applyFont="1" applyFill="1" applyBorder="1" applyAlignment="1" applyProtection="1">
      <alignment horizontal="left" vertical="center" wrapText="1"/>
      <protection hidden="1"/>
    </xf>
    <xf numFmtId="0" fontId="22" fillId="0" borderId="5" xfId="0" applyFont="1" applyBorder="1" applyAlignment="1">
      <alignment horizontal="left" vertical="top" wrapText="1"/>
    </xf>
    <xf numFmtId="0" fontId="5" fillId="0" borderId="2" xfId="0" applyFont="1" applyBorder="1" applyProtection="1">
      <protection hidden="1"/>
    </xf>
    <xf numFmtId="0" fontId="5" fillId="6" borderId="0" xfId="0" applyFont="1" applyFill="1" applyAlignment="1" applyProtection="1">
      <alignment horizontal="left" vertical="center" wrapText="1"/>
      <protection hidden="1"/>
    </xf>
    <xf numFmtId="0" fontId="5" fillId="6" borderId="5" xfId="0" applyFont="1" applyFill="1" applyBorder="1" applyAlignment="1" applyProtection="1">
      <alignment vertical="center" wrapText="1"/>
      <protection hidden="1"/>
    </xf>
    <xf numFmtId="15" fontId="5" fillId="6" borderId="18" xfId="0" applyNumberFormat="1" applyFont="1" applyFill="1" applyBorder="1" applyAlignment="1" applyProtection="1">
      <alignment horizontal="center" vertical="center" wrapText="1"/>
      <protection hidden="1"/>
    </xf>
    <xf numFmtId="0" fontId="5" fillId="6" borderId="2" xfId="0" applyFont="1" applyFill="1" applyBorder="1" applyAlignment="1" applyProtection="1">
      <alignment vertical="center" wrapText="1"/>
      <protection hidden="1"/>
    </xf>
    <xf numFmtId="0" fontId="5" fillId="6" borderId="11" xfId="0" applyFont="1" applyFill="1" applyBorder="1" applyAlignment="1" applyProtection="1">
      <alignment horizontal="left" vertical="center" wrapText="1"/>
      <protection hidden="1"/>
    </xf>
    <xf numFmtId="0" fontId="5" fillId="6" borderId="12" xfId="0" applyFont="1" applyFill="1" applyBorder="1" applyAlignment="1" applyProtection="1">
      <alignment horizontal="left" vertical="center" wrapText="1"/>
      <protection hidden="1"/>
    </xf>
    <xf numFmtId="0" fontId="5" fillId="6" borderId="1" xfId="0" applyFont="1" applyFill="1" applyBorder="1" applyAlignment="1" applyProtection="1">
      <alignment horizontal="left" vertical="center" wrapText="1"/>
      <protection hidden="1"/>
    </xf>
    <xf numFmtId="0" fontId="5" fillId="6" borderId="8" xfId="0" applyFont="1" applyFill="1" applyBorder="1" applyAlignment="1" applyProtection="1">
      <alignment horizontal="left" vertical="center" wrapText="1"/>
      <protection hidden="1"/>
    </xf>
    <xf numFmtId="0" fontId="5" fillId="6" borderId="9" xfId="0" applyFont="1" applyFill="1" applyBorder="1" applyAlignment="1" applyProtection="1">
      <alignment horizontal="left" vertical="center" wrapText="1"/>
      <protection hidden="1"/>
    </xf>
    <xf numFmtId="0" fontId="4" fillId="0" borderId="5" xfId="0" applyFont="1" applyBorder="1"/>
    <xf numFmtId="0" fontId="35" fillId="0" borderId="1" xfId="0" applyFont="1" applyBorder="1" applyAlignment="1">
      <alignment vertical="top"/>
    </xf>
    <xf numFmtId="0" fontId="35" fillId="0" borderId="5" xfId="0" applyFont="1" applyBorder="1" applyAlignment="1">
      <alignment horizontal="left" vertical="top" wrapText="1"/>
    </xf>
    <xf numFmtId="0" fontId="4" fillId="0" borderId="0" xfId="0" applyFont="1" applyProtection="1">
      <protection hidden="1"/>
    </xf>
    <xf numFmtId="0" fontId="35" fillId="0" borderId="1" xfId="0" applyFont="1" applyBorder="1" applyAlignment="1">
      <alignment horizontal="left" vertical="top" wrapText="1"/>
    </xf>
    <xf numFmtId="0" fontId="4" fillId="0" borderId="1" xfId="0" applyFont="1" applyBorder="1" applyAlignment="1">
      <alignment horizontal="left"/>
    </xf>
    <xf numFmtId="0" fontId="3" fillId="0" borderId="1" xfId="0" applyFont="1" applyBorder="1" applyAlignment="1" applyProtection="1">
      <alignment horizontal="left" vertical="center"/>
      <protection hidden="1"/>
    </xf>
    <xf numFmtId="0" fontId="5" fillId="6" borderId="5" xfId="0" applyFont="1" applyFill="1" applyBorder="1" applyAlignment="1" applyProtection="1">
      <alignment horizontal="center" vertical="center" wrapText="1"/>
      <protection hidden="1"/>
    </xf>
    <xf numFmtId="49" fontId="3" fillId="0" borderId="1" xfId="0" applyNumberFormat="1" applyFont="1" applyBorder="1" applyAlignment="1" applyProtection="1">
      <alignment horizontal="left"/>
      <protection hidden="1"/>
    </xf>
    <xf numFmtId="49" fontId="5" fillId="0" borderId="1" xfId="0" applyNumberFormat="1" applyFont="1" applyBorder="1" applyAlignment="1" applyProtection="1">
      <alignment horizontal="left"/>
      <protection hidden="1"/>
    </xf>
    <xf numFmtId="49" fontId="3" fillId="0" borderId="3" xfId="0" applyNumberFormat="1" applyFont="1" applyBorder="1" applyAlignment="1" applyProtection="1">
      <alignment horizontal="left"/>
      <protection hidden="1"/>
    </xf>
    <xf numFmtId="49" fontId="5" fillId="0" borderId="3" xfId="0" applyNumberFormat="1" applyFont="1" applyBorder="1" applyAlignment="1" applyProtection="1">
      <alignment horizontal="left"/>
      <protection hidden="1"/>
    </xf>
    <xf numFmtId="49" fontId="3" fillId="0" borderId="6" xfId="0" applyNumberFormat="1" applyFont="1" applyBorder="1" applyAlignment="1" applyProtection="1">
      <alignment horizontal="left"/>
      <protection hidden="1"/>
    </xf>
    <xf numFmtId="49" fontId="5" fillId="0" borderId="6" xfId="0" applyNumberFormat="1" applyFont="1" applyBorder="1" applyAlignment="1" applyProtection="1">
      <alignment horizontal="left"/>
      <protection hidden="1"/>
    </xf>
    <xf numFmtId="0" fontId="34" fillId="2" borderId="1" xfId="0" applyFont="1" applyFill="1" applyBorder="1" applyAlignment="1">
      <alignment wrapText="1"/>
    </xf>
    <xf numFmtId="0" fontId="26" fillId="3" borderId="4" xfId="0" applyFont="1" applyFill="1" applyBorder="1" applyAlignment="1" applyProtection="1">
      <alignment horizontal="left" vertical="center" wrapText="1"/>
      <protection hidden="1"/>
    </xf>
    <xf numFmtId="0" fontId="22" fillId="0" borderId="1" xfId="0" applyFont="1" applyBorder="1" applyAlignment="1">
      <alignment horizontal="left" vertical="top" wrapText="1"/>
    </xf>
    <xf numFmtId="0" fontId="5" fillId="6" borderId="1" xfId="0" applyFont="1" applyFill="1" applyBorder="1" applyAlignment="1" applyProtection="1">
      <alignment horizontal="left"/>
      <protection locked="0" hidden="1"/>
    </xf>
    <xf numFmtId="0" fontId="3" fillId="6" borderId="1" xfId="0" applyFont="1" applyFill="1" applyBorder="1" applyAlignment="1" applyProtection="1">
      <alignment horizontal="right"/>
      <protection locked="0" hidden="1"/>
    </xf>
    <xf numFmtId="1" fontId="5" fillId="3" borderId="1" xfId="1" applyNumberFormat="1" applyFont="1" applyFill="1" applyBorder="1" applyAlignment="1" applyProtection="1">
      <alignment horizontal="right"/>
      <protection hidden="1"/>
    </xf>
    <xf numFmtId="0" fontId="4" fillId="0" borderId="9" xfId="0" applyFont="1" applyBorder="1"/>
    <xf numFmtId="0" fontId="0" fillId="0" borderId="2" xfId="0" applyBorder="1"/>
    <xf numFmtId="0" fontId="5" fillId="6" borderId="3" xfId="0" applyFont="1" applyFill="1" applyBorder="1" applyAlignment="1" applyProtection="1">
      <alignment vertical="center"/>
      <protection hidden="1"/>
    </xf>
    <xf numFmtId="0" fontId="0" fillId="0" borderId="3" xfId="0" applyBorder="1"/>
    <xf numFmtId="0" fontId="4" fillId="0" borderId="6" xfId="0" applyFont="1" applyBorder="1"/>
    <xf numFmtId="0" fontId="4" fillId="0" borderId="6" xfId="0" applyFont="1" applyBorder="1" applyProtection="1">
      <protection locked="0"/>
    </xf>
    <xf numFmtId="0" fontId="5" fillId="6" borderId="11" xfId="0" applyFont="1" applyFill="1" applyBorder="1" applyAlignment="1" applyProtection="1">
      <alignment horizontal="center" vertical="center" wrapText="1"/>
      <protection hidden="1"/>
    </xf>
    <xf numFmtId="0" fontId="35" fillId="0" borderId="1" xfId="0" applyFont="1" applyBorder="1" applyAlignment="1">
      <alignment horizontal="right" vertical="top"/>
    </xf>
    <xf numFmtId="0" fontId="15" fillId="0" borderId="2" xfId="3" applyBorder="1" applyAlignment="1" applyProtection="1">
      <alignment horizontal="right"/>
    </xf>
    <xf numFmtId="0" fontId="5" fillId="0" borderId="1" xfId="0" applyFont="1" applyBorder="1" applyAlignment="1">
      <alignment wrapText="1"/>
    </xf>
    <xf numFmtId="0" fontId="2" fillId="0" borderId="1" xfId="0" applyFont="1" applyBorder="1"/>
    <xf numFmtId="0" fontId="2" fillId="4" borderId="0" xfId="0" applyFont="1" applyFill="1" applyAlignment="1">
      <alignment horizontal="center" wrapText="1"/>
    </xf>
    <xf numFmtId="0" fontId="2" fillId="4" borderId="0" xfId="0" applyFont="1" applyFill="1" applyAlignment="1">
      <alignment wrapText="1"/>
    </xf>
    <xf numFmtId="164" fontId="2" fillId="4" borderId="0" xfId="1" applyNumberFormat="1" applyFont="1" applyFill="1" applyAlignment="1">
      <alignment wrapText="1"/>
    </xf>
    <xf numFmtId="0" fontId="18" fillId="3" borderId="1" xfId="0" applyFont="1" applyFill="1" applyBorder="1" applyAlignment="1" applyProtection="1">
      <alignment horizontal="center"/>
      <protection hidden="1"/>
    </xf>
    <xf numFmtId="0" fontId="36" fillId="3" borderId="1" xfId="0" applyFont="1" applyFill="1" applyBorder="1" applyAlignment="1" applyProtection="1">
      <alignment horizontal="center"/>
      <protection hidden="1"/>
    </xf>
    <xf numFmtId="0" fontId="18" fillId="3" borderId="1" xfId="0" applyFont="1" applyFill="1" applyBorder="1" applyAlignment="1" applyProtection="1">
      <alignment vertical="center"/>
      <protection hidden="1"/>
    </xf>
    <xf numFmtId="0" fontId="36" fillId="3" borderId="2" xfId="0" applyFont="1" applyFill="1" applyBorder="1" applyProtection="1">
      <protection hidden="1"/>
    </xf>
    <xf numFmtId="0" fontId="5" fillId="3" borderId="8" xfId="0" applyFont="1" applyFill="1" applyBorder="1" applyAlignment="1" applyProtection="1">
      <alignment horizontal="left" vertical="center" wrapText="1"/>
      <protection hidden="1"/>
    </xf>
    <xf numFmtId="0" fontId="5" fillId="3" borderId="0" xfId="0" applyFont="1" applyFill="1" applyAlignment="1" applyProtection="1">
      <alignment horizontal="left" vertical="center" wrapText="1"/>
      <protection hidden="1"/>
    </xf>
    <xf numFmtId="0" fontId="5" fillId="2" borderId="5" xfId="0" applyFont="1" applyFill="1" applyBorder="1" applyAlignment="1">
      <alignment wrapText="1"/>
    </xf>
    <xf numFmtId="49" fontId="27" fillId="5" borderId="0" xfId="0" applyNumberFormat="1" applyFont="1" applyFill="1" applyAlignment="1">
      <alignment horizontal="left"/>
    </xf>
    <xf numFmtId="0" fontId="11" fillId="2" borderId="0" xfId="0" applyFont="1" applyFill="1"/>
    <xf numFmtId="0" fontId="11" fillId="2" borderId="0" xfId="0" applyFont="1" applyFill="1" applyAlignment="1">
      <alignment horizontal="left" indent="2"/>
    </xf>
    <xf numFmtId="0" fontId="11" fillId="2" borderId="16" xfId="0" applyFont="1" applyFill="1" applyBorder="1" applyAlignment="1">
      <alignment horizontal="left" indent="2"/>
    </xf>
    <xf numFmtId="0" fontId="0" fillId="0" borderId="13" xfId="0" applyBorder="1"/>
    <xf numFmtId="0" fontId="3" fillId="6" borderId="1" xfId="0" applyFont="1" applyFill="1" applyBorder="1" applyProtection="1">
      <protection locked="0" hidden="1"/>
    </xf>
    <xf numFmtId="0" fontId="22" fillId="2" borderId="1" xfId="0" applyFont="1" applyFill="1" applyBorder="1" applyAlignment="1">
      <alignment horizontal="right" vertical="top"/>
    </xf>
    <xf numFmtId="0" fontId="22" fillId="2" borderId="5" xfId="0" applyFont="1" applyFill="1" applyBorder="1" applyAlignment="1">
      <alignment horizontal="left" vertical="top" wrapText="1"/>
    </xf>
    <xf numFmtId="0" fontId="3" fillId="3" borderId="0" xfId="0" applyFont="1" applyFill="1" applyAlignment="1" applyProtection="1">
      <alignment horizontal="right"/>
      <protection locked="0" hidden="1"/>
    </xf>
    <xf numFmtId="0" fontId="4" fillId="2" borderId="5" xfId="0" applyFont="1" applyFill="1" applyBorder="1"/>
    <xf numFmtId="0" fontId="3" fillId="3" borderId="1" xfId="0" applyFont="1" applyFill="1" applyBorder="1" applyAlignment="1" applyProtection="1">
      <alignment horizontal="right"/>
      <protection locked="0" hidden="1"/>
    </xf>
    <xf numFmtId="0" fontId="15" fillId="2" borderId="2" xfId="3" applyFill="1" applyBorder="1" applyAlignment="1" applyProtection="1">
      <alignment horizontal="right"/>
    </xf>
    <xf numFmtId="0" fontId="35" fillId="2" borderId="1" xfId="0" applyFont="1" applyFill="1" applyBorder="1" applyAlignment="1">
      <alignment horizontal="right" vertical="top"/>
    </xf>
    <xf numFmtId="0" fontId="35" fillId="2" borderId="5" xfId="0" applyFont="1" applyFill="1" applyBorder="1" applyAlignment="1">
      <alignment horizontal="left" vertical="top" wrapText="1"/>
    </xf>
    <xf numFmtId="0" fontId="5" fillId="3" borderId="5" xfId="0" applyFont="1" applyFill="1" applyBorder="1" applyAlignment="1" applyProtection="1">
      <alignment horizontal="left" vertical="center" wrapText="1"/>
      <protection hidden="1"/>
    </xf>
    <xf numFmtId="0" fontId="5" fillId="3" borderId="5" xfId="0" applyFont="1" applyFill="1" applyBorder="1" applyAlignment="1" applyProtection="1">
      <alignment vertical="center" wrapText="1"/>
      <protection hidden="1"/>
    </xf>
    <xf numFmtId="15" fontId="5" fillId="3" borderId="18" xfId="0" applyNumberFormat="1" applyFont="1" applyFill="1" applyBorder="1" applyAlignment="1" applyProtection="1">
      <alignment horizontal="center" vertical="center" wrapText="1"/>
      <protection hidden="1"/>
    </xf>
    <xf numFmtId="0" fontId="5" fillId="3" borderId="11" xfId="0" applyFont="1" applyFill="1" applyBorder="1" applyAlignment="1" applyProtection="1">
      <alignment horizontal="center" vertical="center" wrapText="1"/>
      <protection hidden="1"/>
    </xf>
    <xf numFmtId="0" fontId="5" fillId="3" borderId="11" xfId="0" applyFont="1" applyFill="1" applyBorder="1" applyAlignment="1" applyProtection="1">
      <alignment horizontal="left" vertical="center" wrapText="1"/>
      <protection hidden="1"/>
    </xf>
    <xf numFmtId="0" fontId="5" fillId="3" borderId="1" xfId="0" applyFont="1" applyFill="1" applyBorder="1" applyAlignment="1" applyProtection="1">
      <alignment horizontal="left" vertical="center" wrapText="1"/>
      <protection hidden="1"/>
    </xf>
    <xf numFmtId="0" fontId="5" fillId="2" borderId="1" xfId="0" applyFont="1" applyFill="1" applyBorder="1" applyAlignment="1">
      <alignment wrapText="1"/>
    </xf>
    <xf numFmtId="0" fontId="5" fillId="2" borderId="2" xfId="0" applyFont="1" applyFill="1" applyBorder="1" applyProtection="1">
      <protection hidden="1"/>
    </xf>
    <xf numFmtId="0" fontId="4" fillId="2" borderId="1" xfId="0" applyFont="1" applyFill="1" applyBorder="1" applyAlignment="1">
      <alignment horizontal="left"/>
    </xf>
    <xf numFmtId="0" fontId="9" fillId="2" borderId="2" xfId="0" applyFont="1" applyFill="1" applyBorder="1" applyAlignment="1" applyProtection="1">
      <alignment wrapText="1"/>
      <protection hidden="1"/>
    </xf>
    <xf numFmtId="0" fontId="10" fillId="2" borderId="1" xfId="2" applyFont="1" applyFill="1" applyBorder="1" applyAlignment="1" applyProtection="1">
      <alignment wrapText="1"/>
      <protection hidden="1"/>
    </xf>
    <xf numFmtId="0" fontId="10" fillId="2" borderId="1" xfId="0" applyFont="1" applyFill="1" applyBorder="1" applyProtection="1">
      <protection hidden="1"/>
    </xf>
    <xf numFmtId="0" fontId="12" fillId="2" borderId="1" xfId="0" applyFont="1" applyFill="1" applyBorder="1" applyAlignment="1" applyProtection="1">
      <alignment horizontal="right" vertical="center" wrapText="1"/>
      <protection hidden="1"/>
    </xf>
    <xf numFmtId="0" fontId="0" fillId="2" borderId="1" xfId="0" applyFill="1" applyBorder="1" applyAlignment="1" applyProtection="1">
      <alignment vertical="center" wrapText="1"/>
      <protection hidden="1"/>
    </xf>
    <xf numFmtId="0" fontId="15" fillId="2" borderId="4" xfId="3" applyFill="1" applyBorder="1" applyAlignment="1" applyProtection="1"/>
    <xf numFmtId="0" fontId="15" fillId="2" borderId="5" xfId="3" applyFill="1" applyBorder="1" applyAlignment="1" applyProtection="1"/>
    <xf numFmtId="0" fontId="15" fillId="2" borderId="2" xfId="3" applyFill="1" applyBorder="1" applyAlignment="1" applyProtection="1"/>
    <xf numFmtId="0" fontId="16" fillId="2" borderId="1" xfId="2" applyFont="1" applyFill="1" applyBorder="1" applyProtection="1">
      <protection hidden="1"/>
    </xf>
    <xf numFmtId="0" fontId="17" fillId="2" borderId="1" xfId="3" applyFont="1" applyFill="1" applyBorder="1" applyAlignment="1" applyProtection="1">
      <protection hidden="1"/>
    </xf>
    <xf numFmtId="0" fontId="0" fillId="2" borderId="1" xfId="0" applyFill="1" applyBorder="1" applyProtection="1">
      <protection hidden="1"/>
    </xf>
    <xf numFmtId="0" fontId="5" fillId="2" borderId="1" xfId="2" applyFont="1" applyFill="1" applyBorder="1" applyProtection="1">
      <protection hidden="1"/>
    </xf>
    <xf numFmtId="0" fontId="19" fillId="2" borderId="1" xfId="0" applyFont="1" applyFill="1" applyBorder="1" applyAlignment="1" applyProtection="1">
      <alignment vertical="center" wrapText="1"/>
      <protection hidden="1"/>
    </xf>
    <xf numFmtId="0" fontId="19" fillId="2" borderId="1" xfId="0" applyFont="1" applyFill="1" applyBorder="1" applyProtection="1">
      <protection hidden="1"/>
    </xf>
    <xf numFmtId="0" fontId="5" fillId="2" borderId="1" xfId="0" applyFont="1" applyFill="1" applyBorder="1" applyAlignment="1" applyProtection="1">
      <alignment horizontal="left" indent="4"/>
      <protection hidden="1"/>
    </xf>
    <xf numFmtId="0" fontId="5" fillId="2" borderId="1" xfId="0" applyFont="1" applyFill="1" applyBorder="1" applyProtection="1">
      <protection hidden="1"/>
    </xf>
    <xf numFmtId="0" fontId="36" fillId="3" borderId="1" xfId="0" applyFont="1" applyFill="1" applyBorder="1" applyProtection="1">
      <protection hidden="1"/>
    </xf>
    <xf numFmtId="0" fontId="36" fillId="2" borderId="2" xfId="0" applyFont="1" applyFill="1" applyBorder="1" applyAlignment="1" applyProtection="1">
      <alignment wrapText="1"/>
      <protection hidden="1"/>
    </xf>
    <xf numFmtId="0" fontId="18" fillId="3" borderId="1" xfId="0" applyFont="1" applyFill="1" applyBorder="1" applyAlignment="1" applyProtection="1">
      <alignment horizontal="center" vertical="center"/>
      <protection hidden="1"/>
    </xf>
    <xf numFmtId="0" fontId="18" fillId="3" borderId="1" xfId="0" applyFont="1" applyFill="1" applyBorder="1" applyAlignment="1" applyProtection="1">
      <alignment horizontal="left" vertical="top"/>
      <protection hidden="1"/>
    </xf>
    <xf numFmtId="0" fontId="19" fillId="2" borderId="1" xfId="0" applyFont="1" applyFill="1" applyBorder="1" applyAlignment="1" applyProtection="1">
      <alignment vertical="top"/>
      <protection hidden="1"/>
    </xf>
    <xf numFmtId="0" fontId="19" fillId="2" borderId="1" xfId="0" applyFont="1" applyFill="1" applyBorder="1"/>
    <xf numFmtId="166" fontId="3" fillId="3" borderId="0" xfId="4" applyNumberFormat="1" applyFont="1" applyFill="1" applyBorder="1" applyAlignment="1" applyProtection="1">
      <alignment horizontal="right"/>
      <protection hidden="1"/>
    </xf>
    <xf numFmtId="166" fontId="5" fillId="3" borderId="0" xfId="4" applyNumberFormat="1" applyFont="1" applyFill="1" applyBorder="1" applyAlignment="1" applyProtection="1">
      <alignment horizontal="right"/>
      <protection hidden="1"/>
    </xf>
    <xf numFmtId="166" fontId="5" fillId="3" borderId="16" xfId="4" applyNumberFormat="1" applyFont="1" applyFill="1" applyBorder="1" applyAlignment="1" applyProtection="1">
      <alignment horizontal="right"/>
      <protection hidden="1"/>
    </xf>
    <xf numFmtId="166" fontId="5" fillId="3" borderId="22" xfId="4" applyNumberFormat="1" applyFont="1" applyFill="1" applyBorder="1" applyAlignment="1" applyProtection="1">
      <alignment horizontal="right"/>
      <protection hidden="1"/>
    </xf>
    <xf numFmtId="0" fontId="38" fillId="3" borderId="0" xfId="0" applyFont="1" applyFill="1" applyAlignment="1" applyProtection="1">
      <alignment vertical="center" wrapText="1"/>
      <protection hidden="1"/>
    </xf>
    <xf numFmtId="41" fontId="39" fillId="0" borderId="1" xfId="5" applyFont="1" applyBorder="1" applyAlignment="1">
      <alignment horizontal="right"/>
    </xf>
    <xf numFmtId="41" fontId="19" fillId="0" borderId="1" xfId="5" applyFont="1" applyBorder="1" applyAlignment="1">
      <alignment horizontal="right"/>
    </xf>
    <xf numFmtId="41" fontId="19" fillId="0" borderId="13" xfId="5" applyFont="1" applyBorder="1" applyAlignment="1">
      <alignment horizontal="right"/>
    </xf>
    <xf numFmtId="0" fontId="40" fillId="0" borderId="6" xfId="3" applyFont="1" applyBorder="1" applyAlignment="1" applyProtection="1"/>
    <xf numFmtId="0" fontId="40" fillId="0" borderId="0" xfId="3" applyFont="1" applyAlignment="1" applyProtection="1"/>
    <xf numFmtId="0" fontId="41" fillId="0" borderId="1" xfId="0" applyFont="1" applyBorder="1"/>
    <xf numFmtId="0" fontId="40" fillId="0" borderId="1" xfId="3" applyFont="1" applyBorder="1" applyAlignment="1" applyProtection="1">
      <alignment horizontal="right"/>
    </xf>
    <xf numFmtId="0" fontId="40" fillId="0" borderId="1" xfId="3" applyFont="1" applyBorder="1" applyAlignment="1" applyProtection="1"/>
    <xf numFmtId="0" fontId="41" fillId="0" borderId="6" xfId="0" applyFont="1" applyBorder="1"/>
    <xf numFmtId="0" fontId="40" fillId="2" borderId="1" xfId="3" applyFont="1" applyFill="1" applyBorder="1" applyAlignment="1" applyProtection="1">
      <alignment horizontal="right"/>
    </xf>
    <xf numFmtId="0" fontId="13" fillId="2" borderId="1" xfId="0" applyFont="1" applyFill="1" applyBorder="1" applyAlignment="1" applyProtection="1">
      <alignment vertical="center"/>
      <protection hidden="1"/>
    </xf>
    <xf numFmtId="0" fontId="14" fillId="2" borderId="1" xfId="0" applyFont="1" applyFill="1" applyBorder="1" applyProtection="1">
      <protection hidden="1"/>
    </xf>
    <xf numFmtId="0" fontId="5" fillId="3" borderId="4" xfId="0" applyFont="1" applyFill="1" applyBorder="1" applyAlignment="1" applyProtection="1">
      <alignment horizontal="left"/>
      <protection hidden="1"/>
    </xf>
    <xf numFmtId="0" fontId="5" fillId="3" borderId="5" xfId="0" applyFont="1" applyFill="1" applyBorder="1" applyAlignment="1" applyProtection="1">
      <alignment horizontal="left"/>
      <protection hidden="1"/>
    </xf>
    <xf numFmtId="0" fontId="5" fillId="3" borderId="4" xfId="0" applyFont="1" applyFill="1" applyBorder="1" applyAlignment="1" applyProtection="1">
      <alignment horizontal="left" wrapText="1"/>
      <protection hidden="1"/>
    </xf>
    <xf numFmtId="0" fontId="5" fillId="2" borderId="5" xfId="0" applyFont="1" applyFill="1" applyBorder="1" applyAlignment="1" applyProtection="1">
      <alignment horizontal="left" wrapText="1"/>
      <protection hidden="1"/>
    </xf>
    <xf numFmtId="0" fontId="5" fillId="2" borderId="2" xfId="0" applyFont="1" applyFill="1" applyBorder="1" applyAlignment="1" applyProtection="1">
      <alignment horizontal="left" wrapText="1"/>
      <protection hidden="1"/>
    </xf>
    <xf numFmtId="0" fontId="8" fillId="2" borderId="4" xfId="0" applyFont="1" applyFill="1" applyBorder="1" applyAlignment="1" applyProtection="1">
      <alignment horizontal="left" vertical="center" wrapText="1"/>
      <protection hidden="1"/>
    </xf>
    <xf numFmtId="0" fontId="8" fillId="2" borderId="5" xfId="0" applyFont="1" applyFill="1" applyBorder="1" applyAlignment="1" applyProtection="1">
      <alignment horizontal="left" vertical="center" wrapText="1"/>
      <protection hidden="1"/>
    </xf>
    <xf numFmtId="0" fontId="5" fillId="3" borderId="1" xfId="0" applyFont="1" applyFill="1" applyBorder="1" applyAlignment="1" applyProtection="1">
      <alignment horizontal="left"/>
      <protection hidden="1"/>
    </xf>
    <xf numFmtId="0" fontId="5" fillId="2" borderId="1" xfId="0" applyFont="1" applyFill="1" applyBorder="1" applyProtection="1">
      <protection hidden="1"/>
    </xf>
    <xf numFmtId="0" fontId="19" fillId="2" borderId="1" xfId="0" applyFont="1" applyFill="1" applyBorder="1" applyProtection="1">
      <protection hidden="1"/>
    </xf>
    <xf numFmtId="0" fontId="10" fillId="2" borderId="1" xfId="2" applyFont="1" applyFill="1" applyBorder="1" applyAlignment="1" applyProtection="1">
      <alignment wrapText="1"/>
      <protection hidden="1"/>
    </xf>
    <xf numFmtId="0" fontId="11" fillId="2" borderId="1" xfId="0" applyFont="1" applyFill="1" applyBorder="1" applyProtection="1">
      <protection hidden="1"/>
    </xf>
    <xf numFmtId="0" fontId="12" fillId="2" borderId="1" xfId="0" applyFont="1" applyFill="1" applyBorder="1" applyAlignment="1" applyProtection="1">
      <alignment horizontal="right" vertical="center" wrapText="1"/>
      <protection hidden="1"/>
    </xf>
    <xf numFmtId="0" fontId="0" fillId="2" borderId="1" xfId="0" applyFill="1" applyBorder="1" applyAlignment="1" applyProtection="1">
      <alignment vertical="center" wrapText="1"/>
      <protection hidden="1"/>
    </xf>
    <xf numFmtId="0" fontId="15" fillId="3" borderId="4" xfId="3" applyFill="1" applyBorder="1" applyAlignment="1" applyProtection="1">
      <alignment horizontal="left" vertical="center" wrapText="1"/>
      <protection hidden="1"/>
    </xf>
    <xf numFmtId="0" fontId="15" fillId="3" borderId="5" xfId="3" applyFill="1" applyBorder="1" applyAlignment="1" applyProtection="1">
      <alignment horizontal="left" vertical="center" wrapText="1"/>
      <protection hidden="1"/>
    </xf>
    <xf numFmtId="0" fontId="15" fillId="3" borderId="2" xfId="3" applyFill="1" applyBorder="1" applyAlignment="1" applyProtection="1">
      <alignment horizontal="left" vertical="center" wrapText="1"/>
      <protection hidden="1"/>
    </xf>
    <xf numFmtId="0" fontId="15" fillId="2" borderId="4" xfId="3" applyFill="1" applyBorder="1" applyAlignment="1" applyProtection="1"/>
    <xf numFmtId="0" fontId="15" fillId="2" borderId="5" xfId="3" applyFill="1" applyBorder="1" applyAlignment="1" applyProtection="1"/>
    <xf numFmtId="0" fontId="15" fillId="2" borderId="2" xfId="3" applyFill="1" applyBorder="1" applyAlignment="1" applyProtection="1"/>
    <xf numFmtId="0" fontId="5" fillId="3" borderId="1" xfId="0" applyFont="1" applyFill="1" applyBorder="1" applyAlignment="1" applyProtection="1">
      <alignment horizontal="left" wrapText="1"/>
      <protection hidden="1"/>
    </xf>
    <xf numFmtId="0" fontId="5" fillId="2" borderId="1" xfId="0" applyFont="1" applyFill="1" applyBorder="1" applyAlignment="1" applyProtection="1">
      <alignment wrapText="1"/>
      <protection hidden="1"/>
    </xf>
    <xf numFmtId="0" fontId="20" fillId="3" borderId="1" xfId="0" applyFont="1" applyFill="1" applyBorder="1" applyAlignment="1" applyProtection="1">
      <alignment horizontal="left" vertical="center" wrapText="1"/>
      <protection hidden="1"/>
    </xf>
    <xf numFmtId="0" fontId="3" fillId="2" borderId="1" xfId="0" applyFont="1" applyFill="1" applyBorder="1" applyAlignment="1" applyProtection="1">
      <alignment vertical="center" wrapText="1"/>
      <protection hidden="1"/>
    </xf>
    <xf numFmtId="0" fontId="18" fillId="3" borderId="1" xfId="0" applyFont="1" applyFill="1" applyBorder="1" applyAlignment="1" applyProtection="1">
      <alignment horizontal="left" vertical="center" wrapText="1"/>
      <protection hidden="1"/>
    </xf>
    <xf numFmtId="0" fontId="19" fillId="2" borderId="1" xfId="0" applyFont="1" applyFill="1" applyBorder="1" applyAlignment="1" applyProtection="1">
      <alignment vertical="center" wrapText="1"/>
      <protection hidden="1"/>
    </xf>
    <xf numFmtId="0" fontId="38" fillId="3" borderId="5" xfId="0" applyFont="1" applyFill="1" applyBorder="1" applyAlignment="1" applyProtection="1">
      <alignment horizontal="left" vertical="center" wrapText="1"/>
      <protection hidden="1"/>
    </xf>
    <xf numFmtId="0" fontId="38" fillId="3" borderId="0" xfId="0" applyFont="1" applyFill="1" applyAlignment="1" applyProtection="1">
      <alignment horizontal="left" vertical="center" wrapText="1"/>
      <protection hidden="1"/>
    </xf>
    <xf numFmtId="0" fontId="18" fillId="3" borderId="4" xfId="0" applyFont="1" applyFill="1" applyBorder="1" applyAlignment="1" applyProtection="1">
      <alignment horizontal="left" vertical="center" wrapText="1"/>
      <protection hidden="1"/>
    </xf>
    <xf numFmtId="0" fontId="19" fillId="2" borderId="5" xfId="0" applyFont="1" applyFill="1" applyBorder="1" applyAlignment="1" applyProtection="1">
      <alignment vertical="center" wrapText="1"/>
      <protection hidden="1"/>
    </xf>
    <xf numFmtId="0" fontId="19" fillId="2" borderId="2" xfId="0" applyFont="1" applyFill="1" applyBorder="1" applyAlignment="1" applyProtection="1">
      <alignment vertical="center" wrapText="1"/>
      <protection hidden="1"/>
    </xf>
    <xf numFmtId="0" fontId="5" fillId="3" borderId="5" xfId="0" applyFont="1" applyFill="1" applyBorder="1" applyAlignment="1" applyProtection="1">
      <alignment horizontal="left" wrapText="1"/>
      <protection hidden="1"/>
    </xf>
    <xf numFmtId="0" fontId="5" fillId="3" borderId="2" xfId="0" applyFont="1" applyFill="1" applyBorder="1" applyAlignment="1" applyProtection="1">
      <alignment horizontal="left" wrapText="1"/>
      <protection hidden="1"/>
    </xf>
    <xf numFmtId="0" fontId="18" fillId="3" borderId="1" xfId="0" applyFont="1" applyFill="1" applyBorder="1" applyAlignment="1" applyProtection="1">
      <alignment horizontal="left" vertical="center"/>
      <protection hidden="1"/>
    </xf>
    <xf numFmtId="0" fontId="19" fillId="2" borderId="1" xfId="0" applyFont="1" applyFill="1" applyBorder="1" applyAlignment="1" applyProtection="1">
      <alignment vertical="center"/>
      <protection hidden="1"/>
    </xf>
    <xf numFmtId="0" fontId="22" fillId="0" borderId="1" xfId="0" applyFont="1" applyBorder="1" applyAlignment="1">
      <alignment horizontal="left" vertical="top" wrapText="1"/>
    </xf>
    <xf numFmtId="0" fontId="3" fillId="6" borderId="1" xfId="0" applyFont="1" applyFill="1" applyBorder="1" applyAlignment="1" applyProtection="1">
      <alignment horizontal="right"/>
      <protection locked="0" hidden="1"/>
    </xf>
    <xf numFmtId="0" fontId="3" fillId="3" borderId="15" xfId="0" applyFont="1" applyFill="1" applyBorder="1" applyAlignment="1" applyProtection="1">
      <alignment horizontal="center" vertical="center" wrapText="1"/>
      <protection hidden="1"/>
    </xf>
    <xf numFmtId="0" fontId="4" fillId="0" borderId="0" xfId="0" applyFont="1"/>
    <xf numFmtId="0" fontId="4" fillId="0" borderId="16" xfId="0" applyFont="1" applyBorder="1"/>
    <xf numFmtId="0" fontId="3" fillId="3" borderId="20" xfId="0" applyFont="1" applyFill="1" applyBorder="1" applyAlignment="1" applyProtection="1">
      <alignment horizontal="center" vertical="center" wrapText="1"/>
      <protection hidden="1"/>
    </xf>
    <xf numFmtId="0" fontId="3" fillId="3" borderId="21" xfId="0" applyFont="1" applyFill="1" applyBorder="1" applyAlignment="1" applyProtection="1">
      <alignment horizontal="center" vertical="center" wrapText="1"/>
      <protection hidden="1"/>
    </xf>
    <xf numFmtId="0" fontId="3" fillId="3" borderId="22" xfId="0" applyFont="1" applyFill="1" applyBorder="1" applyAlignment="1" applyProtection="1">
      <alignment horizontal="center" vertical="center" wrapText="1"/>
      <protection hidden="1"/>
    </xf>
    <xf numFmtId="0" fontId="3" fillId="3" borderId="24" xfId="0" applyFont="1" applyFill="1" applyBorder="1" applyAlignment="1" applyProtection="1">
      <alignment horizontal="center" vertical="center" wrapText="1"/>
      <protection hidden="1"/>
    </xf>
    <xf numFmtId="0" fontId="3" fillId="3" borderId="14" xfId="0" applyFont="1" applyFill="1" applyBorder="1" applyAlignment="1" applyProtection="1">
      <alignment horizontal="center" vertical="center" wrapText="1"/>
      <protection hidden="1"/>
    </xf>
    <xf numFmtId="0" fontId="3" fillId="3" borderId="25" xfId="0" applyFont="1" applyFill="1" applyBorder="1" applyAlignment="1" applyProtection="1">
      <alignment horizontal="center" vertical="center" wrapText="1"/>
      <protection hidden="1"/>
    </xf>
    <xf numFmtId="0" fontId="3" fillId="3" borderId="23" xfId="0" applyFont="1" applyFill="1" applyBorder="1" applyAlignment="1" applyProtection="1">
      <alignment horizontal="center" vertical="center" wrapText="1"/>
      <protection hidden="1"/>
    </xf>
    <xf numFmtId="0" fontId="5" fillId="6" borderId="4" xfId="0" applyFont="1" applyFill="1" applyBorder="1" applyAlignment="1" applyProtection="1">
      <alignment horizontal="left" vertical="center" wrapText="1"/>
      <protection hidden="1"/>
    </xf>
    <xf numFmtId="0" fontId="5" fillId="6" borderId="5" xfId="0" applyFont="1" applyFill="1" applyBorder="1" applyAlignment="1" applyProtection="1">
      <alignment horizontal="left" vertical="center" wrapText="1"/>
      <protection hidden="1"/>
    </xf>
    <xf numFmtId="0" fontId="5" fillId="6" borderId="2" xfId="0" applyFont="1" applyFill="1" applyBorder="1" applyAlignment="1" applyProtection="1">
      <alignment horizontal="left" vertical="center" wrapText="1"/>
      <protection hidden="1"/>
    </xf>
    <xf numFmtId="0" fontId="3" fillId="3" borderId="16" xfId="0" applyFont="1" applyFill="1" applyBorder="1" applyAlignment="1" applyProtection="1">
      <alignment horizontal="center" vertical="center" wrapText="1"/>
      <protection hidden="1"/>
    </xf>
    <xf numFmtId="0" fontId="28" fillId="3" borderId="0" xfId="0" applyFont="1" applyFill="1" applyAlignment="1" applyProtection="1">
      <alignment horizontal="left" vertical="center" wrapText="1"/>
      <protection hidden="1"/>
    </xf>
    <xf numFmtId="0" fontId="5" fillId="6" borderId="19" xfId="0" applyFont="1" applyFill="1" applyBorder="1" applyAlignment="1" applyProtection="1">
      <alignment horizontal="center" vertical="center" wrapText="1"/>
      <protection hidden="1"/>
    </xf>
    <xf numFmtId="0" fontId="5" fillId="6" borderId="17" xfId="0" applyFont="1" applyFill="1" applyBorder="1" applyAlignment="1" applyProtection="1">
      <alignment horizontal="center" vertical="center" wrapText="1"/>
      <protection hidden="1"/>
    </xf>
    <xf numFmtId="0" fontId="5" fillId="6" borderId="5" xfId="0" applyFont="1" applyFill="1" applyBorder="1" applyAlignment="1" applyProtection="1">
      <alignment horizontal="center" vertical="center" wrapText="1"/>
      <protection hidden="1"/>
    </xf>
    <xf numFmtId="0" fontId="5" fillId="6" borderId="10" xfId="0" applyFont="1" applyFill="1" applyBorder="1" applyAlignment="1" applyProtection="1">
      <alignment horizontal="left" vertical="center" wrapText="1"/>
      <protection hidden="1"/>
    </xf>
    <xf numFmtId="0" fontId="5" fillId="6" borderId="11" xfId="0" applyFont="1" applyFill="1" applyBorder="1" applyAlignment="1" applyProtection="1">
      <alignment horizontal="left" vertical="center" wrapText="1"/>
      <protection hidden="1"/>
    </xf>
    <xf numFmtId="0" fontId="5" fillId="6" borderId="12" xfId="0" applyFont="1" applyFill="1" applyBorder="1" applyAlignment="1" applyProtection="1">
      <alignment horizontal="left" vertical="center" wrapText="1"/>
      <protection hidden="1"/>
    </xf>
    <xf numFmtId="0" fontId="5" fillId="0" borderId="4" xfId="0" applyFont="1" applyBorder="1" applyProtection="1">
      <protection hidden="1"/>
    </xf>
    <xf numFmtId="0" fontId="5" fillId="0" borderId="5" xfId="0" applyFont="1" applyBorder="1" applyProtection="1">
      <protection hidden="1"/>
    </xf>
    <xf numFmtId="0" fontId="5" fillId="0" borderId="2" xfId="0" applyFont="1" applyBorder="1" applyProtection="1">
      <protection hidden="1"/>
    </xf>
    <xf numFmtId="0" fontId="5" fillId="0" borderId="1" xfId="0" applyFont="1" applyBorder="1" applyAlignment="1">
      <alignment wrapText="1"/>
    </xf>
    <xf numFmtId="0" fontId="5" fillId="6" borderId="4" xfId="0" applyFont="1" applyFill="1" applyBorder="1" applyAlignment="1" applyProtection="1">
      <alignment horizontal="left" wrapText="1"/>
      <protection hidden="1"/>
    </xf>
    <xf numFmtId="0" fontId="5" fillId="6" borderId="5" xfId="0" applyFont="1" applyFill="1" applyBorder="1" applyAlignment="1" applyProtection="1">
      <alignment horizontal="left" wrapText="1"/>
      <protection hidden="1"/>
    </xf>
    <xf numFmtId="0" fontId="5" fillId="6" borderId="2" xfId="0" applyFont="1" applyFill="1" applyBorder="1" applyAlignment="1" applyProtection="1">
      <alignment horizontal="left" wrapText="1"/>
      <protection hidden="1"/>
    </xf>
    <xf numFmtId="0" fontId="5" fillId="6" borderId="7" xfId="0" applyFont="1" applyFill="1" applyBorder="1" applyAlignment="1" applyProtection="1">
      <alignment horizontal="left" vertical="center" wrapText="1"/>
      <protection hidden="1"/>
    </xf>
    <xf numFmtId="0" fontId="5" fillId="6" borderId="8" xfId="0" applyFont="1" applyFill="1" applyBorder="1" applyAlignment="1" applyProtection="1">
      <alignment horizontal="left" vertical="center" wrapText="1"/>
      <protection hidden="1"/>
    </xf>
    <xf numFmtId="0" fontId="5" fillId="6" borderId="9" xfId="0" applyFont="1" applyFill="1" applyBorder="1" applyAlignment="1" applyProtection="1">
      <alignment horizontal="left" vertical="center" wrapText="1"/>
      <protection hidden="1"/>
    </xf>
    <xf numFmtId="49" fontId="5" fillId="0" borderId="7" xfId="0" applyNumberFormat="1" applyFont="1" applyBorder="1" applyAlignment="1" applyProtection="1">
      <alignment horizontal="left" wrapText="1"/>
      <protection hidden="1"/>
    </xf>
    <xf numFmtId="49" fontId="5" fillId="0" borderId="8" xfId="0" applyNumberFormat="1" applyFont="1" applyBorder="1" applyAlignment="1" applyProtection="1">
      <alignment horizontal="left" wrapText="1"/>
      <protection hidden="1"/>
    </xf>
    <xf numFmtId="49" fontId="5" fillId="0" borderId="9" xfId="0" applyNumberFormat="1" applyFont="1" applyBorder="1" applyAlignment="1" applyProtection="1">
      <alignment horizontal="left" wrapText="1"/>
      <protection hidden="1"/>
    </xf>
    <xf numFmtId="0" fontId="35" fillId="0" borderId="1" xfId="0" applyFont="1" applyBorder="1" applyAlignment="1">
      <alignment horizontal="left" vertical="top" wrapText="1"/>
    </xf>
    <xf numFmtId="0" fontId="26" fillId="3" borderId="1" xfId="0" applyFont="1" applyFill="1" applyBorder="1" applyAlignment="1" applyProtection="1">
      <alignment horizontal="center" wrapText="1"/>
      <protection hidden="1"/>
    </xf>
    <xf numFmtId="0" fontId="26" fillId="3" borderId="1" xfId="0" applyFont="1" applyFill="1" applyBorder="1" applyAlignment="1" applyProtection="1">
      <alignment horizontal="center" vertical="center" wrapText="1"/>
      <protection hidden="1"/>
    </xf>
    <xf numFmtId="0" fontId="26" fillId="3" borderId="3" xfId="0" applyFont="1" applyFill="1" applyBorder="1" applyAlignment="1" applyProtection="1">
      <alignment horizontal="center" vertical="center" wrapText="1"/>
      <protection hidden="1"/>
    </xf>
    <xf numFmtId="0" fontId="26" fillId="3" borderId="14" xfId="0" applyFont="1" applyFill="1" applyBorder="1" applyAlignment="1" applyProtection="1">
      <alignment horizontal="center" vertical="center" wrapText="1"/>
      <protection hidden="1"/>
    </xf>
    <xf numFmtId="0" fontId="26" fillId="3" borderId="6" xfId="0" applyFont="1" applyFill="1" applyBorder="1" applyAlignment="1" applyProtection="1">
      <alignment horizontal="center" vertical="center" wrapText="1"/>
      <protection hidden="1"/>
    </xf>
    <xf numFmtId="0" fontId="5" fillId="6" borderId="27" xfId="0" applyFont="1" applyFill="1" applyBorder="1" applyAlignment="1" applyProtection="1">
      <alignment horizontal="left" vertical="center" wrapText="1"/>
      <protection hidden="1"/>
    </xf>
    <xf numFmtId="0" fontId="5" fillId="6" borderId="26" xfId="0" applyFont="1" applyFill="1" applyBorder="1" applyAlignment="1" applyProtection="1">
      <alignment horizontal="left" vertical="center" wrapText="1"/>
      <protection hidden="1"/>
    </xf>
    <xf numFmtId="0" fontId="5" fillId="6" borderId="0" xfId="0" applyFont="1" applyFill="1" applyAlignment="1" applyProtection="1">
      <alignment horizontal="left" vertical="center" wrapText="1"/>
      <protection hidden="1"/>
    </xf>
    <xf numFmtId="0" fontId="5" fillId="6" borderId="1" xfId="0" applyFont="1" applyFill="1" applyBorder="1" applyAlignment="1" applyProtection="1">
      <alignment horizontal="left" vertical="center" wrapText="1"/>
      <protection hidden="1"/>
    </xf>
    <xf numFmtId="0" fontId="22" fillId="0" borderId="4" xfId="0" applyFont="1" applyBorder="1" applyAlignment="1">
      <alignment horizontal="left" vertical="top" wrapText="1"/>
    </xf>
    <xf numFmtId="0" fontId="22" fillId="0" borderId="5" xfId="0" applyFont="1" applyBorder="1" applyAlignment="1">
      <alignment horizontal="left" vertical="top" wrapText="1"/>
    </xf>
    <xf numFmtId="0" fontId="5" fillId="2" borderId="4" xfId="0" applyFont="1" applyFill="1" applyBorder="1" applyAlignment="1">
      <alignment wrapText="1"/>
    </xf>
    <xf numFmtId="0" fontId="5" fillId="2" borderId="5" xfId="0" applyFont="1" applyFill="1" applyBorder="1" applyAlignment="1">
      <alignment wrapText="1"/>
    </xf>
    <xf numFmtId="0" fontId="35" fillId="0" borderId="4" xfId="0" applyFont="1" applyBorder="1" applyAlignment="1">
      <alignment horizontal="left" vertical="top" wrapText="1"/>
    </xf>
    <xf numFmtId="0" fontId="35" fillId="0" borderId="5" xfId="0" applyFont="1" applyBorder="1" applyAlignment="1">
      <alignment horizontal="left" vertical="top" wrapText="1"/>
    </xf>
    <xf numFmtId="0" fontId="35" fillId="0" borderId="2" xfId="0" applyFont="1" applyBorder="1" applyAlignment="1">
      <alignment horizontal="left" vertical="top" wrapText="1"/>
    </xf>
    <xf numFmtId="0" fontId="3" fillId="0" borderId="1" xfId="0" applyFont="1" applyBorder="1" applyAlignment="1" applyProtection="1">
      <alignment horizontal="center" vertical="center" wrapText="1"/>
      <protection hidden="1"/>
    </xf>
    <xf numFmtId="0" fontId="35" fillId="0" borderId="7" xfId="0" applyFont="1" applyBorder="1" applyAlignment="1">
      <alignment horizontal="center" wrapText="1"/>
    </xf>
    <xf numFmtId="0" fontId="35" fillId="0" borderId="8" xfId="0" applyFont="1" applyBorder="1" applyAlignment="1">
      <alignment horizontal="center" wrapText="1"/>
    </xf>
    <xf numFmtId="0" fontId="35" fillId="0" borderId="9" xfId="0" applyFont="1" applyBorder="1" applyAlignment="1">
      <alignment horizontal="center" wrapText="1"/>
    </xf>
    <xf numFmtId="0" fontId="35" fillId="0" borderId="10" xfId="0" applyFont="1" applyBorder="1" applyAlignment="1">
      <alignment horizontal="center" wrapText="1"/>
    </xf>
    <xf numFmtId="0" fontId="35" fillId="0" borderId="11" xfId="0" applyFont="1" applyBorder="1" applyAlignment="1">
      <alignment horizontal="center" wrapText="1"/>
    </xf>
    <xf numFmtId="0" fontId="35" fillId="0" borderId="12" xfId="0" applyFont="1" applyBorder="1" applyAlignment="1">
      <alignment horizontal="center" wrapText="1"/>
    </xf>
    <xf numFmtId="0" fontId="5" fillId="3" borderId="7" xfId="0" applyFont="1" applyFill="1" applyBorder="1" applyAlignment="1" applyProtection="1">
      <alignment horizontal="left" vertical="center" wrapText="1"/>
      <protection hidden="1"/>
    </xf>
    <xf numFmtId="0" fontId="5" fillId="3" borderId="8" xfId="0" applyFont="1" applyFill="1" applyBorder="1" applyAlignment="1" applyProtection="1">
      <alignment horizontal="left" vertical="center" wrapText="1"/>
      <protection hidden="1"/>
    </xf>
    <xf numFmtId="0" fontId="5" fillId="3" borderId="26" xfId="0" applyFont="1" applyFill="1" applyBorder="1" applyAlignment="1" applyProtection="1">
      <alignment horizontal="left" vertical="center" wrapText="1"/>
      <protection hidden="1"/>
    </xf>
    <xf numFmtId="0" fontId="5" fillId="3" borderId="0" xfId="0" applyFont="1" applyFill="1" applyAlignment="1" applyProtection="1">
      <alignment horizontal="left" vertical="center" wrapText="1"/>
      <protection hidden="1"/>
    </xf>
    <xf numFmtId="0" fontId="4" fillId="0" borderId="4" xfId="0" applyFont="1" applyBorder="1"/>
    <xf numFmtId="0" fontId="4" fillId="0" borderId="5" xfId="0" applyFont="1" applyBorder="1"/>
    <xf numFmtId="0" fontId="4" fillId="0" borderId="2" xfId="0" applyFont="1" applyBorder="1"/>
    <xf numFmtId="0" fontId="5" fillId="3" borderId="4" xfId="0" applyFont="1" applyFill="1" applyBorder="1" applyAlignment="1" applyProtection="1">
      <alignment horizontal="left" vertical="center" wrapText="1"/>
      <protection hidden="1"/>
    </xf>
    <xf numFmtId="0" fontId="5" fillId="3" borderId="5" xfId="0" applyFont="1" applyFill="1" applyBorder="1" applyAlignment="1" applyProtection="1">
      <alignment horizontal="left" vertical="center" wrapText="1"/>
      <protection hidden="1"/>
    </xf>
    <xf numFmtId="0" fontId="5" fillId="3" borderId="19" xfId="0" applyFont="1" applyFill="1" applyBorder="1" applyAlignment="1" applyProtection="1">
      <alignment horizontal="center" vertical="center" wrapText="1"/>
      <protection hidden="1"/>
    </xf>
    <xf numFmtId="0" fontId="5" fillId="3" borderId="17" xfId="0" applyFont="1" applyFill="1" applyBorder="1" applyAlignment="1" applyProtection="1">
      <alignment horizontal="center" vertical="center" wrapText="1"/>
      <protection hidden="1"/>
    </xf>
    <xf numFmtId="0" fontId="5" fillId="3" borderId="27" xfId="0" applyFont="1" applyFill="1" applyBorder="1" applyAlignment="1" applyProtection="1">
      <alignment horizontal="left" vertical="center" wrapText="1"/>
      <protection hidden="1"/>
    </xf>
    <xf numFmtId="0" fontId="5" fillId="3" borderId="10" xfId="0" applyFont="1" applyFill="1" applyBorder="1" applyAlignment="1" applyProtection="1">
      <alignment horizontal="left" vertical="center" wrapText="1"/>
      <protection hidden="1"/>
    </xf>
    <xf numFmtId="0" fontId="5" fillId="3" borderId="11" xfId="0" applyFont="1" applyFill="1" applyBorder="1" applyAlignment="1" applyProtection="1">
      <alignment horizontal="left" vertical="center" wrapText="1"/>
      <protection hidden="1"/>
    </xf>
    <xf numFmtId="0" fontId="5" fillId="3" borderId="1" xfId="0" applyFont="1" applyFill="1" applyBorder="1" applyAlignment="1" applyProtection="1">
      <alignment horizontal="left" vertical="center" wrapText="1"/>
      <protection hidden="1"/>
    </xf>
    <xf numFmtId="0" fontId="5" fillId="2" borderId="1" xfId="0" applyFont="1" applyFill="1" applyBorder="1" applyAlignment="1">
      <alignment wrapText="1"/>
    </xf>
    <xf numFmtId="0" fontId="5" fillId="2" borderId="4" xfId="0" applyFont="1" applyFill="1" applyBorder="1" applyProtection="1">
      <protection hidden="1"/>
    </xf>
    <xf numFmtId="0" fontId="5" fillId="2" borderId="5" xfId="0" applyFont="1" applyFill="1" applyBorder="1" applyProtection="1">
      <protection hidden="1"/>
    </xf>
    <xf numFmtId="0" fontId="5" fillId="2" borderId="2" xfId="0" applyFont="1" applyFill="1" applyBorder="1" applyProtection="1">
      <protection hidden="1"/>
    </xf>
    <xf numFmtId="0" fontId="22" fillId="2" borderId="1" xfId="0" applyFont="1" applyFill="1" applyBorder="1" applyAlignment="1">
      <alignment horizontal="left" vertical="top" wrapText="1"/>
    </xf>
    <xf numFmtId="0" fontId="35" fillId="2" borderId="1" xfId="0" applyFont="1" applyFill="1" applyBorder="1" applyAlignment="1">
      <alignment horizontal="left" vertical="top" wrapText="1"/>
    </xf>
  </cellXfs>
  <cellStyles count="6">
    <cellStyle name="Comma" xfId="4" builtinId="3"/>
    <cellStyle name="Comma [0]" xfId="5" builtinId="6"/>
    <cellStyle name="Hyperlink" xfId="3" builtinId="8"/>
    <cellStyle name="Normal" xfId="0" builtinId="0"/>
    <cellStyle name="Normal_test_mults" xfId="2" xr:uid="{00000000-0005-0000-0000-000002000000}"/>
    <cellStyle name="Percent" xfId="1" builtinId="5"/>
  </cellStyles>
  <dxfs count="10">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s>
  <tableStyles count="0" defaultTableStyle="TableStyleMedium9" defaultPivotStyle="PivotStyleLight16"/>
  <colors>
    <mruColors>
      <color rgb="FF0000FF"/>
      <color rgb="FFF89F56"/>
      <color rgb="FFF8A15A"/>
      <color rgb="FF8B72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2757890863235067E-2"/>
          <c:y val="2.1845215343350485E-2"/>
          <c:w val="0.84901644016344102"/>
          <c:h val="0.58844922433476299"/>
        </c:manualLayout>
      </c:layout>
      <c:barChart>
        <c:barDir val="col"/>
        <c:grouping val="clustered"/>
        <c:varyColors val="0"/>
        <c:ser>
          <c:idx val="1"/>
          <c:order val="0"/>
          <c:tx>
            <c:strRef>
              <c:f>'Chart 3a(i) - Exclusions by HB'!$G$10</c:f>
              <c:strCache>
                <c:ptCount val="1"/>
                <c:pt idx="0">
                  <c:v>Percentage Exclusions</c:v>
                </c:pt>
              </c:strCache>
            </c:strRef>
          </c:tx>
          <c:spPr>
            <a:solidFill>
              <a:schemeClr val="tx2">
                <a:lumMod val="20000"/>
                <a:lumOff val="80000"/>
              </a:schemeClr>
            </a:solidFill>
            <a:ln>
              <a:noFill/>
            </a:ln>
          </c:spPr>
          <c:invertIfNegative val="0"/>
          <c:dPt>
            <c:idx val="0"/>
            <c:invertIfNegative val="0"/>
            <c:bubble3D val="0"/>
            <c:spPr>
              <a:solidFill>
                <a:schemeClr val="tx2"/>
              </a:solidFill>
              <a:ln>
                <a:noFill/>
              </a:ln>
            </c:spPr>
            <c:extLst>
              <c:ext xmlns:c16="http://schemas.microsoft.com/office/drawing/2014/chart" uri="{C3380CC4-5D6E-409C-BE32-E72D297353CC}">
                <c16:uniqueId val="{00000000-C413-4243-AE26-8988F4FC6209}"/>
              </c:ext>
            </c:extLst>
          </c:dPt>
          <c:dPt>
            <c:idx val="1"/>
            <c:invertIfNegative val="0"/>
            <c:bubble3D val="0"/>
            <c:spPr>
              <a:solidFill>
                <a:schemeClr val="accent1"/>
              </a:solidFill>
              <a:ln>
                <a:noFill/>
              </a:ln>
            </c:spPr>
            <c:extLst>
              <c:ext xmlns:c16="http://schemas.microsoft.com/office/drawing/2014/chart" uri="{C3380CC4-5D6E-409C-BE32-E72D297353CC}">
                <c16:uniqueId val="{00000001-C413-4243-AE26-8988F4FC6209}"/>
              </c:ext>
            </c:extLst>
          </c:dPt>
          <c:dPt>
            <c:idx val="8"/>
            <c:invertIfNegative val="0"/>
            <c:bubble3D val="0"/>
            <c:spPr>
              <a:solidFill>
                <a:schemeClr val="accent1"/>
              </a:solidFill>
              <a:ln>
                <a:noFill/>
              </a:ln>
            </c:spPr>
            <c:extLst>
              <c:ext xmlns:c16="http://schemas.microsoft.com/office/drawing/2014/chart" uri="{C3380CC4-5D6E-409C-BE32-E72D297353CC}">
                <c16:uniqueId val="{00000002-C413-4243-AE26-8988F4FC6209}"/>
              </c:ext>
            </c:extLst>
          </c:dPt>
          <c:dPt>
            <c:idx val="13"/>
            <c:invertIfNegative val="0"/>
            <c:bubble3D val="0"/>
            <c:spPr>
              <a:solidFill>
                <a:schemeClr val="accent1"/>
              </a:solidFill>
              <a:ln>
                <a:noFill/>
              </a:ln>
            </c:spPr>
            <c:extLst>
              <c:ext xmlns:c16="http://schemas.microsoft.com/office/drawing/2014/chart" uri="{C3380CC4-5D6E-409C-BE32-E72D297353CC}">
                <c16:uniqueId val="{00000003-C413-4243-AE26-8988F4FC6209}"/>
              </c:ext>
            </c:extLst>
          </c:dPt>
          <c:cat>
            <c:multiLvlStrRef>
              <c:f>('Chart 3a(i) - Exclusions by HB'!$B$11,'Chart 3a(i) - Exclusions by HB'!$A$12:$B$18,'Chart 3a(i) - Exclusions by HB'!$A$19:$B$23,'Chart 3a(i) - Exclusions by HB'!$A$24:$B$28,'Chart 3a(i) - Exclusions by HB'!$A$29:$B$29)</c:f>
              <c:multiLvlStrCache>
                <c:ptCount val="19"/>
                <c:lvl>
                  <c:pt idx="0">
                    <c:v>NHS Scotland</c:v>
                  </c:pt>
                  <c:pt idx="1">
                    <c:v>NCA</c:v>
                  </c:pt>
                  <c:pt idx="2">
                    <c:v>NHS Grampian</c:v>
                  </c:pt>
                  <c:pt idx="3">
                    <c:v>NHS Highland</c:v>
                  </c:pt>
                  <c:pt idx="4">
                    <c:v>NHS Orkney</c:v>
                  </c:pt>
                  <c:pt idx="5">
                    <c:v>NHS Shetland</c:v>
                  </c:pt>
                  <c:pt idx="6">
                    <c:v>NHS Tayside</c:v>
                  </c:pt>
                  <c:pt idx="7">
                    <c:v>NHS Western Isles</c:v>
                  </c:pt>
                  <c:pt idx="8">
                    <c:v>SCAN</c:v>
                  </c:pt>
                  <c:pt idx="9">
                    <c:v>NHS Borders</c:v>
                  </c:pt>
                  <c:pt idx="10">
                    <c:v>NHS Dumfries &amp; Galloway</c:v>
                  </c:pt>
                  <c:pt idx="11">
                    <c:v>NHS Fife</c:v>
                  </c:pt>
                  <c:pt idx="12">
                    <c:v>NHS Lothian</c:v>
                  </c:pt>
                  <c:pt idx="13">
                    <c:v>WOSCAN</c:v>
                  </c:pt>
                  <c:pt idx="14">
                    <c:v>NHS Ayrshire &amp; Arran</c:v>
                  </c:pt>
                  <c:pt idx="15">
                    <c:v>NHS Forth Valley</c:v>
                  </c:pt>
                  <c:pt idx="16">
                    <c:v>NHS Greater Glasgow &amp; Clyde</c:v>
                  </c:pt>
                  <c:pt idx="17">
                    <c:v>NHS Lanarkshire</c:v>
                  </c:pt>
                  <c:pt idx="18">
                    <c:v>Golden Jubilee National Hospital (3)</c:v>
                  </c:pt>
                </c:lvl>
                <c:lvl>
                  <c:pt idx="1">
                    <c:v>NCA (2)</c:v>
                  </c:pt>
                  <c:pt idx="8">
                    <c:v>SCAN (2)</c:v>
                  </c:pt>
                  <c:pt idx="13">
                    <c:v>WOSCAN (2)</c:v>
                  </c:pt>
                </c:lvl>
              </c:multiLvlStrCache>
            </c:multiLvlStrRef>
          </c:cat>
          <c:val>
            <c:numRef>
              <c:f>'Chart 3a(i) - Exclusions by HB'!$G$11:$G$29</c:f>
              <c:numCache>
                <c:formatCode>#,##0.00</c:formatCode>
                <c:ptCount val="19"/>
                <c:pt idx="0">
                  <c:v>1.6197975253093362</c:v>
                </c:pt>
                <c:pt idx="1">
                  <c:v>3.1598513011152414</c:v>
                </c:pt>
                <c:pt idx="2">
                  <c:v>5.8548009367681502</c:v>
                </c:pt>
                <c:pt idx="3">
                  <c:v>0.64102564102564097</c:v>
                </c:pt>
                <c:pt idx="4">
                  <c:v>0</c:v>
                </c:pt>
                <c:pt idx="5">
                  <c:v>0</c:v>
                </c:pt>
                <c:pt idx="6">
                  <c:v>2.4734982332155475</c:v>
                </c:pt>
                <c:pt idx="7">
                  <c:v>0</c:v>
                </c:pt>
                <c:pt idx="8">
                  <c:v>1.2295081967213115</c:v>
                </c:pt>
                <c:pt idx="9">
                  <c:v>0</c:v>
                </c:pt>
                <c:pt idx="10">
                  <c:v>2.2222222222222223</c:v>
                </c:pt>
                <c:pt idx="11">
                  <c:v>2.877697841726619</c:v>
                </c:pt>
                <c:pt idx="12">
                  <c:v>0.54127198917456021</c:v>
                </c:pt>
                <c:pt idx="13">
                  <c:v>1.0702652396463472</c:v>
                </c:pt>
                <c:pt idx="14">
                  <c:v>2.1538461538461537</c:v>
                </c:pt>
                <c:pt idx="15">
                  <c:v>1.048951048951049</c:v>
                </c:pt>
                <c:pt idx="16">
                  <c:v>1.119724375538329</c:v>
                </c:pt>
                <c:pt idx="17">
                  <c:v>0</c:v>
                </c:pt>
                <c:pt idx="18">
                  <c:v>0</c:v>
                </c:pt>
              </c:numCache>
            </c:numRef>
          </c:val>
          <c:extLst>
            <c:ext xmlns:c16="http://schemas.microsoft.com/office/drawing/2014/chart" uri="{C3380CC4-5D6E-409C-BE32-E72D297353CC}">
              <c16:uniqueId val="{00000004-C413-4243-AE26-8988F4FC6209}"/>
            </c:ext>
          </c:extLst>
        </c:ser>
        <c:dLbls>
          <c:showLegendKey val="0"/>
          <c:showVal val="0"/>
          <c:showCatName val="0"/>
          <c:showSerName val="0"/>
          <c:showPercent val="0"/>
          <c:showBubbleSize val="0"/>
        </c:dLbls>
        <c:gapWidth val="60"/>
        <c:axId val="156777856"/>
        <c:axId val="156800128"/>
      </c:barChart>
      <c:catAx>
        <c:axId val="156777856"/>
        <c:scaling>
          <c:orientation val="minMax"/>
        </c:scaling>
        <c:delete val="0"/>
        <c:axPos val="b"/>
        <c:numFmt formatCode="General" sourceLinked="1"/>
        <c:majorTickMark val="none"/>
        <c:minorTickMark val="none"/>
        <c:tickLblPos val="nextTo"/>
        <c:spPr>
          <a:ln w="3175">
            <a:solidFill>
              <a:srgbClr val="C0C0C0"/>
            </a:solidFill>
            <a:prstDash val="solid"/>
          </a:ln>
        </c:spPr>
        <c:txPr>
          <a:bodyPr rot="-5400000" vert="horz"/>
          <a:lstStyle/>
          <a:p>
            <a:pPr>
              <a:defRPr sz="850" b="0" i="0" u="none" strike="noStrike" baseline="0">
                <a:solidFill>
                  <a:srgbClr val="000000"/>
                </a:solidFill>
                <a:latin typeface="Arial"/>
                <a:ea typeface="Arial"/>
                <a:cs typeface="Arial"/>
              </a:defRPr>
            </a:pPr>
            <a:endParaRPr lang="en-US"/>
          </a:p>
        </c:txPr>
        <c:crossAx val="156800128"/>
        <c:crosses val="autoZero"/>
        <c:auto val="1"/>
        <c:lblAlgn val="ctr"/>
        <c:lblOffset val="5"/>
        <c:tickLblSkip val="1"/>
        <c:tickMarkSkip val="1"/>
        <c:noMultiLvlLbl val="0"/>
      </c:catAx>
      <c:valAx>
        <c:axId val="156800128"/>
        <c:scaling>
          <c:orientation val="minMax"/>
        </c:scaling>
        <c:delete val="0"/>
        <c:axPos val="l"/>
        <c:majorGridlines>
          <c:spPr>
            <a:ln w="3175">
              <a:solidFill>
                <a:srgbClr val="C0C0C0">
                  <a:alpha val="25000"/>
                </a:srgbClr>
              </a:solidFill>
              <a:prstDash val="solid"/>
            </a:ln>
          </c:spPr>
        </c:majorGridlines>
        <c:title>
          <c:tx>
            <c:rich>
              <a:bodyPr rot="-5400000" vert="horz"/>
              <a:lstStyle/>
              <a:p>
                <a:pPr>
                  <a:defRPr b="1">
                    <a:latin typeface="+mn-lt"/>
                  </a:defRPr>
                </a:pPr>
                <a:r>
                  <a:rPr lang="en-US" b="1">
                    <a:latin typeface="+mn-lt"/>
                  </a:rPr>
                  <a:t>Percentage exclusions</a:t>
                </a:r>
              </a:p>
            </c:rich>
          </c:tx>
          <c:layout>
            <c:manualLayout>
              <c:xMode val="edge"/>
              <c:yMode val="edge"/>
              <c:x val="1.0698137409720455E-2"/>
              <c:y val="0.21523427088244124"/>
            </c:manualLayout>
          </c:layout>
          <c:overlay val="0"/>
        </c:title>
        <c:numFmt formatCode="#,##0.0" sourceLinked="0"/>
        <c:majorTickMark val="none"/>
        <c:minorTickMark val="none"/>
        <c:tickLblPos val="nextTo"/>
        <c:spPr>
          <a:ln w="3175">
            <a:solidFill>
              <a:srgbClr val="C0C0C0"/>
            </a:solidFill>
            <a:prstDash val="solid"/>
          </a:ln>
        </c:spPr>
        <c:txPr>
          <a:bodyPr rot="0" vert="horz"/>
          <a:lstStyle/>
          <a:p>
            <a:pPr>
              <a:defRPr sz="850" b="0" i="0" u="none" strike="noStrike" baseline="0">
                <a:solidFill>
                  <a:srgbClr val="000000"/>
                </a:solidFill>
                <a:latin typeface="Arial"/>
                <a:ea typeface="Arial"/>
                <a:cs typeface="Arial"/>
              </a:defRPr>
            </a:pPr>
            <a:endParaRPr lang="en-US"/>
          </a:p>
        </c:txPr>
        <c:crossAx val="156777856"/>
        <c:crosses val="autoZero"/>
        <c:crossBetween val="between"/>
      </c:valAx>
      <c:spPr>
        <a:noFill/>
        <a:ln w="25400">
          <a:noFill/>
        </a:ln>
      </c:spPr>
    </c:plotArea>
    <c:plotVisOnly val="1"/>
    <c:dispBlanksAs val="gap"/>
    <c:showDLblsOverMax val="0"/>
  </c:chart>
  <c:spPr>
    <a:noFill/>
    <a:ln w="3175">
      <a:solidFill>
        <a:srgbClr val="000000"/>
      </a:solidFill>
      <a:prstDash val="solid"/>
    </a:ln>
  </c:spPr>
  <c:txPr>
    <a:bodyPr/>
    <a:lstStyle/>
    <a:p>
      <a:pPr>
        <a:defRPr sz="1150" b="0" i="0" u="none" strike="noStrike" baseline="0">
          <a:solidFill>
            <a:srgbClr val="000000"/>
          </a:solidFill>
          <a:latin typeface="Arial"/>
          <a:ea typeface="Arial"/>
          <a:cs typeface="Arial"/>
        </a:defRPr>
      </a:pPr>
      <a:endParaRPr lang="en-US"/>
    </a:p>
  </c:txPr>
  <c:printSettings>
    <c:headerFooter alignWithMargins="0"/>
    <c:pageMargins b="1" l="0.75000000000001221" r="0.75000000000001221"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000571036404881E-2"/>
          <c:y val="2.9883846936715412E-2"/>
          <c:w val="0.81090176602176234"/>
          <c:h val="0.43484632954258429"/>
        </c:manualLayout>
      </c:layout>
      <c:barChart>
        <c:barDir val="col"/>
        <c:grouping val="clustered"/>
        <c:varyColors val="0"/>
        <c:ser>
          <c:idx val="0"/>
          <c:order val="0"/>
          <c:tx>
            <c:v>Patient</c:v>
          </c:tx>
          <c:spPr>
            <a:solidFill>
              <a:schemeClr val="tx2"/>
            </a:solidFill>
          </c:spPr>
          <c:invertIfNegative val="0"/>
          <c:cat>
            <c:multiLvlStrRef>
              <c:f>('Chart 3a(ii) - WTAs by HB'!$B$11:$C$17,'Chart 3a(ii) - WTAs by HB'!$B$18:$C$22,'Chart 3a(ii) - WTAs by HB'!$B$23:$C$27,'Chart 3a(ii) - WTAs by HB'!$B$28:$C$28)</c:f>
              <c:multiLvlStrCache>
                <c:ptCount val="18"/>
                <c:lvl>
                  <c:pt idx="0">
                    <c:v>NCA</c:v>
                  </c:pt>
                  <c:pt idx="1">
                    <c:v>NHS Grampian</c:v>
                  </c:pt>
                  <c:pt idx="2">
                    <c:v>NHS Highland</c:v>
                  </c:pt>
                  <c:pt idx="3">
                    <c:v>NHS Orkney</c:v>
                  </c:pt>
                  <c:pt idx="4">
                    <c:v>NHS Shetland</c:v>
                  </c:pt>
                  <c:pt idx="5">
                    <c:v>NHS Tayside</c:v>
                  </c:pt>
                  <c:pt idx="6">
                    <c:v>NHS Western Isles</c:v>
                  </c:pt>
                  <c:pt idx="7">
                    <c:v>SCAN</c:v>
                  </c:pt>
                  <c:pt idx="8">
                    <c:v>NHS Borders</c:v>
                  </c:pt>
                  <c:pt idx="9">
                    <c:v>NHS Dumfries &amp; Galloway</c:v>
                  </c:pt>
                  <c:pt idx="10">
                    <c:v>NHS Fife</c:v>
                  </c:pt>
                  <c:pt idx="11">
                    <c:v>NHS Lothian</c:v>
                  </c:pt>
                  <c:pt idx="12">
                    <c:v>WOSCAN</c:v>
                  </c:pt>
                  <c:pt idx="13">
                    <c:v>NHS Ayrshire &amp; Arran</c:v>
                  </c:pt>
                  <c:pt idx="14">
                    <c:v>NHS Forth Valley</c:v>
                  </c:pt>
                  <c:pt idx="15">
                    <c:v>NHS Greater Glasgow &amp; Clyde</c:v>
                  </c:pt>
                  <c:pt idx="16">
                    <c:v>NHS Lanarkshire</c:v>
                  </c:pt>
                  <c:pt idx="17">
                    <c:v>Golden Jubilee National Hospital</c:v>
                  </c:pt>
                </c:lvl>
                <c:lvl>
                  <c:pt idx="0">
                    <c:v>NCA</c:v>
                  </c:pt>
                  <c:pt idx="7">
                    <c:v>SCAN</c:v>
                  </c:pt>
                  <c:pt idx="12">
                    <c:v>WOSCAN</c:v>
                  </c:pt>
                  <c:pt idx="17">
                    <c:v>National Waiting Times Centre (3)</c:v>
                  </c:pt>
                </c:lvl>
              </c:multiLvlStrCache>
            </c:multiLvlStrRef>
          </c:cat>
          <c:val>
            <c:numRef>
              <c:f>'Chart 3a(ii) - WTAs by HB'!$J$11:$J$28</c:f>
              <c:numCache>
                <c:formatCode>General</c:formatCode>
                <c:ptCount val="18"/>
                <c:pt idx="0">
                  <c:v>150</c:v>
                </c:pt>
                <c:pt idx="1">
                  <c:v>44</c:v>
                </c:pt>
                <c:pt idx="2">
                  <c:v>67</c:v>
                </c:pt>
                <c:pt idx="3">
                  <c:v>1</c:v>
                </c:pt>
                <c:pt idx="4">
                  <c:v>2</c:v>
                </c:pt>
                <c:pt idx="5">
                  <c:v>34</c:v>
                </c:pt>
                <c:pt idx="6">
                  <c:v>2</c:v>
                </c:pt>
                <c:pt idx="7">
                  <c:v>248</c:v>
                </c:pt>
                <c:pt idx="8">
                  <c:v>16</c:v>
                </c:pt>
                <c:pt idx="9">
                  <c:v>22</c:v>
                </c:pt>
                <c:pt idx="10">
                  <c:v>55</c:v>
                </c:pt>
                <c:pt idx="11">
                  <c:v>155</c:v>
                </c:pt>
                <c:pt idx="12">
                  <c:v>295</c:v>
                </c:pt>
                <c:pt idx="13">
                  <c:v>29</c:v>
                </c:pt>
                <c:pt idx="14">
                  <c:v>50</c:v>
                </c:pt>
                <c:pt idx="15">
                  <c:v>177</c:v>
                </c:pt>
                <c:pt idx="16">
                  <c:v>39</c:v>
                </c:pt>
                <c:pt idx="17">
                  <c:v>0</c:v>
                </c:pt>
              </c:numCache>
            </c:numRef>
          </c:val>
          <c:extLst>
            <c:ext xmlns:c16="http://schemas.microsoft.com/office/drawing/2014/chart" uri="{C3380CC4-5D6E-409C-BE32-E72D297353CC}">
              <c16:uniqueId val="{00000000-F70A-49BA-93CA-6C2B46BF4390}"/>
            </c:ext>
          </c:extLst>
        </c:ser>
        <c:ser>
          <c:idx val="1"/>
          <c:order val="1"/>
          <c:tx>
            <c:v>Medical</c:v>
          </c:tx>
          <c:spPr>
            <a:solidFill>
              <a:srgbClr val="F89F56"/>
            </a:solidFill>
          </c:spPr>
          <c:invertIfNegative val="0"/>
          <c:cat>
            <c:multiLvlStrRef>
              <c:f>('Chart 3a(ii) - WTAs by HB'!$B$11:$C$17,'Chart 3a(ii) - WTAs by HB'!$B$18:$C$22,'Chart 3a(ii) - WTAs by HB'!$B$23:$C$27,'Chart 3a(ii) - WTAs by HB'!$B$28:$C$28)</c:f>
              <c:multiLvlStrCache>
                <c:ptCount val="18"/>
                <c:lvl>
                  <c:pt idx="0">
                    <c:v>NCA</c:v>
                  </c:pt>
                  <c:pt idx="1">
                    <c:v>NHS Grampian</c:v>
                  </c:pt>
                  <c:pt idx="2">
                    <c:v>NHS Highland</c:v>
                  </c:pt>
                  <c:pt idx="3">
                    <c:v>NHS Orkney</c:v>
                  </c:pt>
                  <c:pt idx="4">
                    <c:v>NHS Shetland</c:v>
                  </c:pt>
                  <c:pt idx="5">
                    <c:v>NHS Tayside</c:v>
                  </c:pt>
                  <c:pt idx="6">
                    <c:v>NHS Western Isles</c:v>
                  </c:pt>
                  <c:pt idx="7">
                    <c:v>SCAN</c:v>
                  </c:pt>
                  <c:pt idx="8">
                    <c:v>NHS Borders</c:v>
                  </c:pt>
                  <c:pt idx="9">
                    <c:v>NHS Dumfries &amp; Galloway</c:v>
                  </c:pt>
                  <c:pt idx="10">
                    <c:v>NHS Fife</c:v>
                  </c:pt>
                  <c:pt idx="11">
                    <c:v>NHS Lothian</c:v>
                  </c:pt>
                  <c:pt idx="12">
                    <c:v>WOSCAN</c:v>
                  </c:pt>
                  <c:pt idx="13">
                    <c:v>NHS Ayrshire &amp; Arran</c:v>
                  </c:pt>
                  <c:pt idx="14">
                    <c:v>NHS Forth Valley</c:v>
                  </c:pt>
                  <c:pt idx="15">
                    <c:v>NHS Greater Glasgow &amp; Clyde</c:v>
                  </c:pt>
                  <c:pt idx="16">
                    <c:v>NHS Lanarkshire</c:v>
                  </c:pt>
                  <c:pt idx="17">
                    <c:v>Golden Jubilee National Hospital</c:v>
                  </c:pt>
                </c:lvl>
                <c:lvl>
                  <c:pt idx="0">
                    <c:v>NCA</c:v>
                  </c:pt>
                  <c:pt idx="7">
                    <c:v>SCAN</c:v>
                  </c:pt>
                  <c:pt idx="12">
                    <c:v>WOSCAN</c:v>
                  </c:pt>
                  <c:pt idx="17">
                    <c:v>National Waiting Times Centre (3)</c:v>
                  </c:pt>
                </c:lvl>
              </c:multiLvlStrCache>
            </c:multiLvlStrRef>
          </c:cat>
          <c:val>
            <c:numRef>
              <c:f>'Chart 3a(ii) - WTAs by HB'!$K$11:$K$28</c:f>
              <c:numCache>
                <c:formatCode>General</c:formatCode>
                <c:ptCount val="18"/>
                <c:pt idx="0">
                  <c:v>393</c:v>
                </c:pt>
                <c:pt idx="1">
                  <c:v>202</c:v>
                </c:pt>
                <c:pt idx="2">
                  <c:v>92</c:v>
                </c:pt>
                <c:pt idx="3">
                  <c:v>5</c:v>
                </c:pt>
                <c:pt idx="4">
                  <c:v>3</c:v>
                </c:pt>
                <c:pt idx="5">
                  <c:v>83</c:v>
                </c:pt>
                <c:pt idx="6">
                  <c:v>8</c:v>
                </c:pt>
                <c:pt idx="7">
                  <c:v>291</c:v>
                </c:pt>
                <c:pt idx="8">
                  <c:v>7</c:v>
                </c:pt>
                <c:pt idx="9">
                  <c:v>32</c:v>
                </c:pt>
                <c:pt idx="10">
                  <c:v>92</c:v>
                </c:pt>
                <c:pt idx="11">
                  <c:v>160</c:v>
                </c:pt>
                <c:pt idx="12">
                  <c:v>744</c:v>
                </c:pt>
                <c:pt idx="13">
                  <c:v>120</c:v>
                </c:pt>
                <c:pt idx="14">
                  <c:v>76</c:v>
                </c:pt>
                <c:pt idx="15">
                  <c:v>334</c:v>
                </c:pt>
                <c:pt idx="16">
                  <c:v>214</c:v>
                </c:pt>
                <c:pt idx="17">
                  <c:v>0</c:v>
                </c:pt>
              </c:numCache>
            </c:numRef>
          </c:val>
          <c:extLst>
            <c:ext xmlns:c16="http://schemas.microsoft.com/office/drawing/2014/chart" uri="{C3380CC4-5D6E-409C-BE32-E72D297353CC}">
              <c16:uniqueId val="{00000001-F70A-49BA-93CA-6C2B46BF4390}"/>
            </c:ext>
          </c:extLst>
        </c:ser>
        <c:dLbls>
          <c:showLegendKey val="0"/>
          <c:showVal val="0"/>
          <c:showCatName val="0"/>
          <c:showSerName val="0"/>
          <c:showPercent val="0"/>
          <c:showBubbleSize val="0"/>
        </c:dLbls>
        <c:gapWidth val="90"/>
        <c:axId val="157539712"/>
        <c:axId val="157418624"/>
      </c:barChart>
      <c:catAx>
        <c:axId val="157539712"/>
        <c:scaling>
          <c:orientation val="minMax"/>
        </c:scaling>
        <c:delete val="0"/>
        <c:axPos val="b"/>
        <c:numFmt formatCode="General" sourceLinked="1"/>
        <c:majorTickMark val="none"/>
        <c:minorTickMark val="none"/>
        <c:tickLblPos val="nextTo"/>
        <c:spPr>
          <a:ln w="3175">
            <a:solidFill>
              <a:srgbClr val="C0C0C0"/>
            </a:solidFill>
            <a:prstDash val="solid"/>
          </a:ln>
        </c:spPr>
        <c:txPr>
          <a:bodyPr rot="-5400000" vert="horz"/>
          <a:lstStyle/>
          <a:p>
            <a:pPr>
              <a:defRPr sz="850" b="0" i="0" u="none" strike="noStrike" baseline="0">
                <a:solidFill>
                  <a:srgbClr val="000000"/>
                </a:solidFill>
                <a:latin typeface="+mn-lt"/>
                <a:ea typeface="Arial"/>
                <a:cs typeface="Arial"/>
              </a:defRPr>
            </a:pPr>
            <a:endParaRPr lang="en-US"/>
          </a:p>
        </c:txPr>
        <c:crossAx val="157418624"/>
        <c:crosses val="autoZero"/>
        <c:auto val="1"/>
        <c:lblAlgn val="ctr"/>
        <c:lblOffset val="100"/>
        <c:tickLblSkip val="1"/>
        <c:tickMarkSkip val="1"/>
        <c:noMultiLvlLbl val="0"/>
      </c:catAx>
      <c:valAx>
        <c:axId val="157418624"/>
        <c:scaling>
          <c:orientation val="minMax"/>
          <c:min val="0"/>
        </c:scaling>
        <c:delete val="0"/>
        <c:axPos val="l"/>
        <c:majorGridlines>
          <c:spPr>
            <a:ln w="3175">
              <a:solidFill>
                <a:sysClr val="window" lastClr="FFFFFF">
                  <a:lumMod val="75000"/>
                  <a:alpha val="20000"/>
                </a:sysClr>
              </a:solidFill>
              <a:prstDash val="solid"/>
            </a:ln>
          </c:spPr>
        </c:majorGridlines>
        <c:title>
          <c:tx>
            <c:strRef>
              <c:f>'Chart 3a(ii) - WTAs by HB'!$M$10</c:f>
              <c:strCache>
                <c:ptCount val="1"/>
                <c:pt idx="0">
                  <c:v>Number of adjustments</c:v>
                </c:pt>
              </c:strCache>
            </c:strRef>
          </c:tx>
          <c:layout>
            <c:manualLayout>
              <c:xMode val="edge"/>
              <c:yMode val="edge"/>
              <c:x val="2.2213361845469466E-2"/>
              <c:y val="7.3271561722812198E-2"/>
            </c:manualLayout>
          </c:layout>
          <c:overlay val="0"/>
          <c:spPr>
            <a:noFill/>
            <a:ln w="25400">
              <a:noFill/>
            </a:ln>
          </c:spPr>
          <c:txPr>
            <a:bodyPr/>
            <a:lstStyle/>
            <a:p>
              <a:pPr>
                <a:defRPr sz="1000" b="1" i="0" u="none" strike="noStrike" baseline="0">
                  <a:solidFill>
                    <a:sysClr val="windowText" lastClr="000000"/>
                  </a:solidFill>
                  <a:latin typeface="+mn-lt"/>
                  <a:ea typeface="Arial"/>
                  <a:cs typeface="Arial"/>
                </a:defRPr>
              </a:pPr>
              <a:endParaRPr lang="en-US"/>
            </a:p>
          </c:txPr>
        </c:title>
        <c:numFmt formatCode="General" sourceLinked="1"/>
        <c:majorTickMark val="none"/>
        <c:minorTickMark val="none"/>
        <c:tickLblPos val="nextTo"/>
        <c:spPr>
          <a:ln w="3175">
            <a:solidFill>
              <a:srgbClr val="C0C0C0"/>
            </a:solidFill>
            <a:prstDash val="solid"/>
          </a:ln>
        </c:spPr>
        <c:txPr>
          <a:bodyPr rot="0" vert="horz"/>
          <a:lstStyle/>
          <a:p>
            <a:pPr>
              <a:defRPr sz="825" b="0" i="0" u="none" strike="noStrike" baseline="0">
                <a:solidFill>
                  <a:srgbClr val="000000"/>
                </a:solidFill>
                <a:latin typeface="Arial"/>
                <a:ea typeface="Arial"/>
                <a:cs typeface="Arial"/>
              </a:defRPr>
            </a:pPr>
            <a:endParaRPr lang="en-US"/>
          </a:p>
        </c:txPr>
        <c:crossAx val="157539712"/>
        <c:crosses val="autoZero"/>
        <c:crossBetween val="between"/>
      </c:valAx>
      <c:spPr>
        <a:noFill/>
        <a:ln w="25400">
          <a:noFill/>
        </a:ln>
      </c:spPr>
    </c:plotArea>
    <c:legend>
      <c:legendPos val="r"/>
      <c:layout>
        <c:manualLayout>
          <c:xMode val="edge"/>
          <c:yMode val="edge"/>
          <c:x val="0.90662561491213323"/>
          <c:y val="0.14623753385313279"/>
          <c:w val="9.186061687040499E-2"/>
          <c:h val="0.20018593095710371"/>
        </c:manualLayout>
      </c:layout>
      <c:overlay val="0"/>
      <c:spPr>
        <a:solidFill>
          <a:srgbClr val="FFFFFF"/>
        </a:solidFill>
        <a:ln w="25400">
          <a:noFill/>
        </a:ln>
      </c:spPr>
      <c:txPr>
        <a:bodyPr/>
        <a:lstStyle/>
        <a:p>
          <a:pPr>
            <a:defRPr sz="895" b="0" i="0" u="none" strike="noStrike" baseline="0">
              <a:solidFill>
                <a:srgbClr val="000000"/>
              </a:solidFill>
              <a:latin typeface="Arial"/>
              <a:ea typeface="Arial"/>
              <a:cs typeface="Arial"/>
            </a:defRPr>
          </a:pPr>
          <a:endParaRPr lang="en-US"/>
        </a:p>
      </c:txPr>
    </c:legend>
    <c:plotVisOnly val="1"/>
    <c:dispBlanksAs val="gap"/>
    <c:showDLblsOverMax val="0"/>
  </c:chart>
  <c:spPr>
    <a:noFill/>
    <a:ln w="3175">
      <a:solidFill>
        <a:srgbClr val="000000"/>
      </a:solidFill>
      <a:prstDash val="solid"/>
    </a:ln>
  </c:spPr>
  <c:txPr>
    <a:bodyPr/>
    <a:lstStyle/>
    <a:p>
      <a:pPr>
        <a:defRPr sz="975" b="1" i="0" u="none" strike="noStrike" baseline="0">
          <a:solidFill>
            <a:srgbClr val="000000"/>
          </a:solidFill>
          <a:latin typeface="Arial"/>
          <a:ea typeface="Arial"/>
          <a:cs typeface="Arial"/>
        </a:defRPr>
      </a:pPr>
      <a:endParaRPr lang="en-US"/>
    </a:p>
  </c:txPr>
  <c:printSettings>
    <c:headerFooter alignWithMargins="0"/>
    <c:pageMargins b="1" l="0.75000000000001199" r="0.75000000000001199"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2757890863235067E-2"/>
          <c:y val="2.1845215343350485E-2"/>
          <c:w val="0.84901644016344102"/>
          <c:h val="0.58844922433476299"/>
        </c:manualLayout>
      </c:layout>
      <c:barChart>
        <c:barDir val="col"/>
        <c:grouping val="clustered"/>
        <c:varyColors val="0"/>
        <c:ser>
          <c:idx val="1"/>
          <c:order val="0"/>
          <c:tx>
            <c:strRef>
              <c:f>'Chart 3b(i) - Exclusions by CT'!$G$10</c:f>
              <c:strCache>
                <c:ptCount val="1"/>
                <c:pt idx="0">
                  <c:v>Percentage Exclusions</c:v>
                </c:pt>
              </c:strCache>
            </c:strRef>
          </c:tx>
          <c:spPr>
            <a:solidFill>
              <a:schemeClr val="tx2">
                <a:lumMod val="20000"/>
                <a:lumOff val="80000"/>
              </a:schemeClr>
            </a:solidFill>
            <a:ln>
              <a:noFill/>
            </a:ln>
          </c:spPr>
          <c:invertIfNegative val="0"/>
          <c:dPt>
            <c:idx val="0"/>
            <c:invertIfNegative val="0"/>
            <c:bubble3D val="0"/>
            <c:spPr>
              <a:solidFill>
                <a:schemeClr val="tx2"/>
              </a:solidFill>
              <a:ln>
                <a:noFill/>
              </a:ln>
            </c:spPr>
            <c:extLst>
              <c:ext xmlns:c16="http://schemas.microsoft.com/office/drawing/2014/chart" uri="{C3380CC4-5D6E-409C-BE32-E72D297353CC}">
                <c16:uniqueId val="{00000001-32CB-4BBF-95A4-1E3ABD17DEEF}"/>
              </c:ext>
            </c:extLst>
          </c:dPt>
          <c:dPt>
            <c:idx val="1"/>
            <c:invertIfNegative val="0"/>
            <c:bubble3D val="0"/>
            <c:spPr>
              <a:solidFill>
                <a:schemeClr val="accent1"/>
              </a:solidFill>
              <a:ln>
                <a:noFill/>
              </a:ln>
            </c:spPr>
            <c:extLst>
              <c:ext xmlns:c16="http://schemas.microsoft.com/office/drawing/2014/chart" uri="{C3380CC4-5D6E-409C-BE32-E72D297353CC}">
                <c16:uniqueId val="{00000003-32CB-4BBF-95A4-1E3ABD17DEEF}"/>
              </c:ext>
            </c:extLst>
          </c:dPt>
          <c:dPt>
            <c:idx val="2"/>
            <c:invertIfNegative val="0"/>
            <c:bubble3D val="0"/>
            <c:spPr>
              <a:solidFill>
                <a:schemeClr val="accent1"/>
              </a:solidFill>
              <a:ln>
                <a:noFill/>
              </a:ln>
            </c:spPr>
            <c:extLst>
              <c:ext xmlns:c16="http://schemas.microsoft.com/office/drawing/2014/chart" uri="{C3380CC4-5D6E-409C-BE32-E72D297353CC}">
                <c16:uniqueId val="{00000009-32CB-4BBF-95A4-1E3ABD17DEEF}"/>
              </c:ext>
            </c:extLst>
          </c:dPt>
          <c:dPt>
            <c:idx val="3"/>
            <c:invertIfNegative val="0"/>
            <c:bubble3D val="0"/>
            <c:spPr>
              <a:solidFill>
                <a:schemeClr val="tx2">
                  <a:lumMod val="60000"/>
                  <a:lumOff val="40000"/>
                </a:schemeClr>
              </a:solidFill>
              <a:ln>
                <a:noFill/>
              </a:ln>
            </c:spPr>
            <c:extLst>
              <c:ext xmlns:c16="http://schemas.microsoft.com/office/drawing/2014/chart" uri="{C3380CC4-5D6E-409C-BE32-E72D297353CC}">
                <c16:uniqueId val="{0000000A-32CB-4BBF-95A4-1E3ABD17DEEF}"/>
              </c:ext>
            </c:extLst>
          </c:dPt>
          <c:dPt>
            <c:idx val="6"/>
            <c:invertIfNegative val="0"/>
            <c:bubble3D val="0"/>
            <c:spPr>
              <a:solidFill>
                <a:schemeClr val="tx2">
                  <a:lumMod val="60000"/>
                  <a:lumOff val="40000"/>
                </a:schemeClr>
              </a:solidFill>
              <a:ln>
                <a:noFill/>
              </a:ln>
            </c:spPr>
            <c:extLst>
              <c:ext xmlns:c16="http://schemas.microsoft.com/office/drawing/2014/chart" uri="{C3380CC4-5D6E-409C-BE32-E72D297353CC}">
                <c16:uniqueId val="{0000000B-32CB-4BBF-95A4-1E3ABD17DEEF}"/>
              </c:ext>
            </c:extLst>
          </c:dPt>
          <c:dPt>
            <c:idx val="8"/>
            <c:invertIfNegative val="0"/>
            <c:bubble3D val="0"/>
            <c:spPr>
              <a:solidFill>
                <a:schemeClr val="accent1"/>
              </a:solidFill>
              <a:ln>
                <a:noFill/>
              </a:ln>
            </c:spPr>
            <c:extLst>
              <c:ext xmlns:c16="http://schemas.microsoft.com/office/drawing/2014/chart" uri="{C3380CC4-5D6E-409C-BE32-E72D297353CC}">
                <c16:uniqueId val="{00000005-32CB-4BBF-95A4-1E3ABD17DEEF}"/>
              </c:ext>
            </c:extLst>
          </c:dPt>
          <c:dPt>
            <c:idx val="9"/>
            <c:invertIfNegative val="0"/>
            <c:bubble3D val="0"/>
            <c:spPr>
              <a:solidFill>
                <a:schemeClr val="tx2">
                  <a:lumMod val="60000"/>
                  <a:lumOff val="40000"/>
                </a:schemeClr>
              </a:solidFill>
              <a:ln>
                <a:noFill/>
              </a:ln>
            </c:spPr>
            <c:extLst>
              <c:ext xmlns:c16="http://schemas.microsoft.com/office/drawing/2014/chart" uri="{C3380CC4-5D6E-409C-BE32-E72D297353CC}">
                <c16:uniqueId val="{0000000C-32CB-4BBF-95A4-1E3ABD17DEEF}"/>
              </c:ext>
            </c:extLst>
          </c:dPt>
          <c:dPt>
            <c:idx val="13"/>
            <c:invertIfNegative val="0"/>
            <c:bubble3D val="0"/>
            <c:extLst>
              <c:ext xmlns:c16="http://schemas.microsoft.com/office/drawing/2014/chart" uri="{C3380CC4-5D6E-409C-BE32-E72D297353CC}">
                <c16:uniqueId val="{00000007-32CB-4BBF-95A4-1E3ABD17DEEF}"/>
              </c:ext>
            </c:extLst>
          </c:dPt>
          <c:dPt>
            <c:idx val="17"/>
            <c:invertIfNegative val="0"/>
            <c:bubble3D val="0"/>
            <c:spPr>
              <a:solidFill>
                <a:schemeClr val="tx2">
                  <a:lumMod val="60000"/>
                  <a:lumOff val="40000"/>
                </a:schemeClr>
              </a:solidFill>
              <a:ln>
                <a:noFill/>
              </a:ln>
            </c:spPr>
            <c:extLst>
              <c:ext xmlns:c16="http://schemas.microsoft.com/office/drawing/2014/chart" uri="{C3380CC4-5D6E-409C-BE32-E72D297353CC}">
                <c16:uniqueId val="{0000000D-32CB-4BBF-95A4-1E3ABD17DEEF}"/>
              </c:ext>
            </c:extLst>
          </c:dPt>
          <c:dPt>
            <c:idx val="20"/>
            <c:invertIfNegative val="0"/>
            <c:bubble3D val="0"/>
            <c:spPr>
              <a:solidFill>
                <a:schemeClr val="tx2">
                  <a:lumMod val="60000"/>
                  <a:lumOff val="40000"/>
                </a:schemeClr>
              </a:solidFill>
              <a:ln>
                <a:noFill/>
              </a:ln>
            </c:spPr>
            <c:extLst>
              <c:ext xmlns:c16="http://schemas.microsoft.com/office/drawing/2014/chart" uri="{C3380CC4-5D6E-409C-BE32-E72D297353CC}">
                <c16:uniqueId val="{0000000E-32CB-4BBF-95A4-1E3ABD17DEEF}"/>
              </c:ext>
            </c:extLst>
          </c:dPt>
          <c:cat>
            <c:strRef>
              <c:f>'Chart 3b(i) - Exclusions by CT'!$B$11:$B$34</c:f>
              <c:strCache>
                <c:ptCount val="24"/>
                <c:pt idx="0">
                  <c:v>All Cancer Types*</c:v>
                </c:pt>
                <c:pt idx="1">
                  <c:v>All Cancer Types* (screened excluded)</c:v>
                </c:pt>
                <c:pt idx="2">
                  <c:v>All Cancer Types* (screened only)</c:v>
                </c:pt>
                <c:pt idx="3">
                  <c:v>Breast</c:v>
                </c:pt>
                <c:pt idx="4">
                  <c:v>Breast (screened excluded)</c:v>
                </c:pt>
                <c:pt idx="5">
                  <c:v>Breast (screened only)</c:v>
                </c:pt>
                <c:pt idx="6">
                  <c:v>Cervical</c:v>
                </c:pt>
                <c:pt idx="7">
                  <c:v>Cervical (screened excluded)</c:v>
                </c:pt>
                <c:pt idx="8">
                  <c:v>Cervical (screened only)</c:v>
                </c:pt>
                <c:pt idx="9">
                  <c:v>Colorectal</c:v>
                </c:pt>
                <c:pt idx="10">
                  <c:v>Colorectal (screened excluded)</c:v>
                </c:pt>
                <c:pt idx="11">
                  <c:v>Colorectal (screened only)</c:v>
                </c:pt>
                <c:pt idx="12">
                  <c:v>Head &amp; Neck</c:v>
                </c:pt>
                <c:pt idx="13">
                  <c:v>Lung</c:v>
                </c:pt>
                <c:pt idx="14">
                  <c:v>Lymphoma</c:v>
                </c:pt>
                <c:pt idx="15">
                  <c:v>Melanoma</c:v>
                </c:pt>
                <c:pt idx="16">
                  <c:v>Ovarian</c:v>
                </c:pt>
                <c:pt idx="17">
                  <c:v>Upper GI</c:v>
                </c:pt>
                <c:pt idx="18">
                  <c:v>Upper GI - Hepatopancreatobiliary</c:v>
                </c:pt>
                <c:pt idx="19">
                  <c:v>Upper GI - Oesophagogastric</c:v>
                </c:pt>
                <c:pt idx="20">
                  <c:v>Urological</c:v>
                </c:pt>
                <c:pt idx="21">
                  <c:v>Urology - Bladder</c:v>
                </c:pt>
                <c:pt idx="22">
                  <c:v>Urology - Other</c:v>
                </c:pt>
                <c:pt idx="23">
                  <c:v>Urology - Prostate</c:v>
                </c:pt>
              </c:strCache>
            </c:strRef>
          </c:cat>
          <c:val>
            <c:numRef>
              <c:f>'Chart 3b(i) - Exclusions by CT'!$G$11:$G$34</c:f>
              <c:numCache>
                <c:formatCode>#,##0.00</c:formatCode>
                <c:ptCount val="24"/>
                <c:pt idx="0">
                  <c:v>1.6197975253093362</c:v>
                </c:pt>
                <c:pt idx="1">
                  <c:v>1.7833726724364019</c:v>
                </c:pt>
                <c:pt idx="2">
                  <c:v>0.63291139240506333</c:v>
                </c:pt>
                <c:pt idx="3">
                  <c:v>0.28790786948176583</c:v>
                </c:pt>
                <c:pt idx="4">
                  <c:v>0.51546391752577314</c:v>
                </c:pt>
                <c:pt idx="5">
                  <c:v>0</c:v>
                </c:pt>
                <c:pt idx="6">
                  <c:v>0</c:v>
                </c:pt>
                <c:pt idx="7">
                  <c:v>0</c:v>
                </c:pt>
                <c:pt idx="8">
                  <c:v>0</c:v>
                </c:pt>
                <c:pt idx="9">
                  <c:v>2.018633540372671</c:v>
                </c:pt>
                <c:pt idx="10">
                  <c:v>1.8329938900203666</c:v>
                </c:pt>
                <c:pt idx="11">
                  <c:v>2.6143790849673203</c:v>
                </c:pt>
                <c:pt idx="12">
                  <c:v>1.1627906976744187</c:v>
                </c:pt>
                <c:pt idx="13">
                  <c:v>5.7391304347826084</c:v>
                </c:pt>
                <c:pt idx="14">
                  <c:v>0</c:v>
                </c:pt>
                <c:pt idx="15">
                  <c:v>0.45662100456621002</c:v>
                </c:pt>
                <c:pt idx="16">
                  <c:v>0</c:v>
                </c:pt>
                <c:pt idx="17">
                  <c:v>3.5460992907801421</c:v>
                </c:pt>
                <c:pt idx="18">
                  <c:v>4.9751243781094532</c:v>
                </c:pt>
                <c:pt idx="19">
                  <c:v>2.2522522522522523</c:v>
                </c:pt>
                <c:pt idx="20">
                  <c:v>0.42517006802721091</c:v>
                </c:pt>
                <c:pt idx="21">
                  <c:v>0</c:v>
                </c:pt>
                <c:pt idx="22">
                  <c:v>2.34375</c:v>
                </c:pt>
                <c:pt idx="23">
                  <c:v>0.21367521367521369</c:v>
                </c:pt>
              </c:numCache>
            </c:numRef>
          </c:val>
          <c:extLst>
            <c:ext xmlns:c16="http://schemas.microsoft.com/office/drawing/2014/chart" uri="{C3380CC4-5D6E-409C-BE32-E72D297353CC}">
              <c16:uniqueId val="{00000008-32CB-4BBF-95A4-1E3ABD17DEEF}"/>
            </c:ext>
          </c:extLst>
        </c:ser>
        <c:dLbls>
          <c:showLegendKey val="0"/>
          <c:showVal val="0"/>
          <c:showCatName val="0"/>
          <c:showSerName val="0"/>
          <c:showPercent val="0"/>
          <c:showBubbleSize val="0"/>
        </c:dLbls>
        <c:gapWidth val="60"/>
        <c:axId val="156777856"/>
        <c:axId val="156800128"/>
      </c:barChart>
      <c:catAx>
        <c:axId val="156777856"/>
        <c:scaling>
          <c:orientation val="minMax"/>
        </c:scaling>
        <c:delete val="0"/>
        <c:axPos val="b"/>
        <c:numFmt formatCode="General" sourceLinked="1"/>
        <c:majorTickMark val="none"/>
        <c:minorTickMark val="none"/>
        <c:tickLblPos val="nextTo"/>
        <c:spPr>
          <a:ln w="3175">
            <a:solidFill>
              <a:srgbClr val="C0C0C0"/>
            </a:solidFill>
            <a:prstDash val="solid"/>
          </a:ln>
        </c:spPr>
        <c:txPr>
          <a:bodyPr rot="-5400000" vert="horz"/>
          <a:lstStyle/>
          <a:p>
            <a:pPr>
              <a:defRPr sz="850" b="0" i="0" u="none" strike="noStrike" baseline="0">
                <a:solidFill>
                  <a:srgbClr val="000000"/>
                </a:solidFill>
                <a:latin typeface="Arial"/>
                <a:ea typeface="Arial"/>
                <a:cs typeface="Arial"/>
              </a:defRPr>
            </a:pPr>
            <a:endParaRPr lang="en-US"/>
          </a:p>
        </c:txPr>
        <c:crossAx val="156800128"/>
        <c:crosses val="autoZero"/>
        <c:auto val="1"/>
        <c:lblAlgn val="ctr"/>
        <c:lblOffset val="5"/>
        <c:tickLblSkip val="1"/>
        <c:tickMarkSkip val="1"/>
        <c:noMultiLvlLbl val="0"/>
      </c:catAx>
      <c:valAx>
        <c:axId val="156800128"/>
        <c:scaling>
          <c:orientation val="minMax"/>
        </c:scaling>
        <c:delete val="0"/>
        <c:axPos val="l"/>
        <c:majorGridlines>
          <c:spPr>
            <a:ln w="3175">
              <a:solidFill>
                <a:srgbClr val="C0C0C0">
                  <a:alpha val="25000"/>
                </a:srgbClr>
              </a:solidFill>
              <a:prstDash val="solid"/>
            </a:ln>
          </c:spPr>
        </c:majorGridlines>
        <c:title>
          <c:tx>
            <c:rich>
              <a:bodyPr rot="-5400000" vert="horz"/>
              <a:lstStyle/>
              <a:p>
                <a:pPr>
                  <a:defRPr b="1">
                    <a:latin typeface="+mn-lt"/>
                  </a:defRPr>
                </a:pPr>
                <a:r>
                  <a:rPr lang="en-US" b="1">
                    <a:latin typeface="+mn-lt"/>
                  </a:rPr>
                  <a:t>Percentage exclusions</a:t>
                </a:r>
              </a:p>
            </c:rich>
          </c:tx>
          <c:layout>
            <c:manualLayout>
              <c:xMode val="edge"/>
              <c:yMode val="edge"/>
              <c:x val="1.0698137409720455E-2"/>
              <c:y val="0.21523427088244124"/>
            </c:manualLayout>
          </c:layout>
          <c:overlay val="0"/>
        </c:title>
        <c:numFmt formatCode="#,##0.0" sourceLinked="0"/>
        <c:majorTickMark val="none"/>
        <c:minorTickMark val="none"/>
        <c:tickLblPos val="nextTo"/>
        <c:spPr>
          <a:ln w="3175">
            <a:solidFill>
              <a:srgbClr val="C0C0C0"/>
            </a:solidFill>
            <a:prstDash val="solid"/>
          </a:ln>
        </c:spPr>
        <c:txPr>
          <a:bodyPr rot="0" vert="horz"/>
          <a:lstStyle/>
          <a:p>
            <a:pPr>
              <a:defRPr sz="850" b="0" i="0" u="none" strike="noStrike" baseline="0">
                <a:solidFill>
                  <a:srgbClr val="000000"/>
                </a:solidFill>
                <a:latin typeface="Arial"/>
                <a:ea typeface="Arial"/>
                <a:cs typeface="Arial"/>
              </a:defRPr>
            </a:pPr>
            <a:endParaRPr lang="en-US"/>
          </a:p>
        </c:txPr>
        <c:crossAx val="156777856"/>
        <c:crosses val="autoZero"/>
        <c:crossBetween val="between"/>
      </c:valAx>
      <c:spPr>
        <a:noFill/>
        <a:ln w="25400">
          <a:noFill/>
        </a:ln>
      </c:spPr>
    </c:plotArea>
    <c:plotVisOnly val="1"/>
    <c:dispBlanksAs val="gap"/>
    <c:showDLblsOverMax val="0"/>
  </c:chart>
  <c:spPr>
    <a:solidFill>
      <a:schemeClr val="bg1"/>
    </a:solidFill>
    <a:ln w="3175">
      <a:solidFill>
        <a:srgbClr val="000000"/>
      </a:solidFill>
      <a:prstDash val="solid"/>
    </a:ln>
  </c:spPr>
  <c:txPr>
    <a:bodyPr/>
    <a:lstStyle/>
    <a:p>
      <a:pPr>
        <a:defRPr sz="1150" b="0" i="0" u="none" strike="noStrike" baseline="0">
          <a:solidFill>
            <a:srgbClr val="000000"/>
          </a:solidFill>
          <a:latin typeface="Arial"/>
          <a:ea typeface="Arial"/>
          <a:cs typeface="Arial"/>
        </a:defRPr>
      </a:pPr>
      <a:endParaRPr lang="en-US"/>
    </a:p>
  </c:txPr>
  <c:printSettings>
    <c:headerFooter alignWithMargins="0"/>
    <c:pageMargins b="1" l="0.75000000000001221" r="0.7500000000000122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000571036404881E-2"/>
          <c:y val="2.9883846936715412E-2"/>
          <c:w val="0.81090176602176234"/>
          <c:h val="0.6329596270984994"/>
        </c:manualLayout>
      </c:layout>
      <c:barChart>
        <c:barDir val="col"/>
        <c:grouping val="clustered"/>
        <c:varyColors val="0"/>
        <c:ser>
          <c:idx val="0"/>
          <c:order val="0"/>
          <c:tx>
            <c:v>Patient</c:v>
          </c:tx>
          <c:spPr>
            <a:solidFill>
              <a:schemeClr val="tx2"/>
            </a:solidFill>
          </c:spPr>
          <c:invertIfNegative val="0"/>
          <c:cat>
            <c:strRef>
              <c:extLst>
                <c:ext xmlns:c15="http://schemas.microsoft.com/office/drawing/2012/chart" uri="{02D57815-91ED-43cb-92C2-25804820EDAC}">
                  <c15:fullRef>
                    <c15:sqref>'Chart 3b(ii) - WTAs by CT'!$C$10:$C$33</c15:sqref>
                  </c15:fullRef>
                </c:ext>
              </c:extLst>
              <c:f>'Chart 3b(ii) - WTAs by CT'!$C$13:$C$33</c:f>
              <c:strCache>
                <c:ptCount val="21"/>
                <c:pt idx="0">
                  <c:v>Breast</c:v>
                </c:pt>
                <c:pt idx="1">
                  <c:v>Breast (screened excluded)</c:v>
                </c:pt>
                <c:pt idx="2">
                  <c:v>Breast (screened only)</c:v>
                </c:pt>
                <c:pt idx="3">
                  <c:v>Cervical</c:v>
                </c:pt>
                <c:pt idx="4">
                  <c:v>Cervical (screened excluded)</c:v>
                </c:pt>
                <c:pt idx="5">
                  <c:v>Cervical (screened only)</c:v>
                </c:pt>
                <c:pt idx="6">
                  <c:v>Colorectal</c:v>
                </c:pt>
                <c:pt idx="7">
                  <c:v>Colorectal (screened excluded)</c:v>
                </c:pt>
                <c:pt idx="8">
                  <c:v>Colorectal (screened only)</c:v>
                </c:pt>
                <c:pt idx="9">
                  <c:v>Head &amp; Neck</c:v>
                </c:pt>
                <c:pt idx="10">
                  <c:v>Lung</c:v>
                </c:pt>
                <c:pt idx="11">
                  <c:v>Lymphoma</c:v>
                </c:pt>
                <c:pt idx="12">
                  <c:v>Melanoma</c:v>
                </c:pt>
                <c:pt idx="13">
                  <c:v>Ovarian</c:v>
                </c:pt>
                <c:pt idx="14">
                  <c:v>Upper GI</c:v>
                </c:pt>
                <c:pt idx="15">
                  <c:v>Upper GI - Hepatopancreatobiliary</c:v>
                </c:pt>
                <c:pt idx="16">
                  <c:v>Upper GI - Oesophagogastric</c:v>
                </c:pt>
                <c:pt idx="17">
                  <c:v>Urological</c:v>
                </c:pt>
                <c:pt idx="18">
                  <c:v>Urology - Bladder</c:v>
                </c:pt>
                <c:pt idx="19">
                  <c:v>Urology - Other</c:v>
                </c:pt>
                <c:pt idx="20">
                  <c:v>Urology - Prostate</c:v>
                </c:pt>
              </c:strCache>
            </c:strRef>
          </c:cat>
          <c:val>
            <c:numRef>
              <c:extLst>
                <c:ext xmlns:c15="http://schemas.microsoft.com/office/drawing/2012/chart" uri="{02D57815-91ED-43cb-92C2-25804820EDAC}">
                  <c15:fullRef>
                    <c15:sqref>'Chart 3b(ii) - WTAs by CT'!$J$10:$J$33</c15:sqref>
                  </c15:fullRef>
                </c:ext>
              </c:extLst>
              <c:f>'Chart 3b(ii) - WTAs by CT'!$J$13:$J$33</c:f>
              <c:numCache>
                <c:formatCode>General</c:formatCode>
                <c:ptCount val="21"/>
                <c:pt idx="0">
                  <c:v>109</c:v>
                </c:pt>
                <c:pt idx="1">
                  <c:v>60</c:v>
                </c:pt>
                <c:pt idx="2">
                  <c:v>49</c:v>
                </c:pt>
                <c:pt idx="3">
                  <c:v>7</c:v>
                </c:pt>
                <c:pt idx="4">
                  <c:v>3</c:v>
                </c:pt>
                <c:pt idx="5">
                  <c:v>4</c:v>
                </c:pt>
                <c:pt idx="6">
                  <c:v>135</c:v>
                </c:pt>
                <c:pt idx="7">
                  <c:v>100</c:v>
                </c:pt>
                <c:pt idx="8">
                  <c:v>35</c:v>
                </c:pt>
                <c:pt idx="9">
                  <c:v>35</c:v>
                </c:pt>
                <c:pt idx="10">
                  <c:v>66</c:v>
                </c:pt>
                <c:pt idx="11">
                  <c:v>9</c:v>
                </c:pt>
                <c:pt idx="12">
                  <c:v>31</c:v>
                </c:pt>
                <c:pt idx="13">
                  <c:v>3</c:v>
                </c:pt>
                <c:pt idx="14">
                  <c:v>48</c:v>
                </c:pt>
                <c:pt idx="15">
                  <c:v>19</c:v>
                </c:pt>
                <c:pt idx="16">
                  <c:v>29</c:v>
                </c:pt>
                <c:pt idx="17">
                  <c:v>250</c:v>
                </c:pt>
                <c:pt idx="18">
                  <c:v>13</c:v>
                </c:pt>
                <c:pt idx="19">
                  <c:v>16</c:v>
                </c:pt>
                <c:pt idx="20">
                  <c:v>221</c:v>
                </c:pt>
              </c:numCache>
            </c:numRef>
          </c:val>
          <c:extLst>
            <c:ext xmlns:c16="http://schemas.microsoft.com/office/drawing/2014/chart" uri="{C3380CC4-5D6E-409C-BE32-E72D297353CC}">
              <c16:uniqueId val="{00000000-CF7D-4343-B313-AB6C1365BA67}"/>
            </c:ext>
          </c:extLst>
        </c:ser>
        <c:ser>
          <c:idx val="1"/>
          <c:order val="1"/>
          <c:tx>
            <c:v>Medical</c:v>
          </c:tx>
          <c:spPr>
            <a:solidFill>
              <a:srgbClr val="F89F56"/>
            </a:solidFill>
          </c:spPr>
          <c:invertIfNegative val="0"/>
          <c:cat>
            <c:strRef>
              <c:extLst>
                <c:ext xmlns:c15="http://schemas.microsoft.com/office/drawing/2012/chart" uri="{02D57815-91ED-43cb-92C2-25804820EDAC}">
                  <c15:fullRef>
                    <c15:sqref>'Chart 3b(ii) - WTAs by CT'!$C$10:$C$33</c15:sqref>
                  </c15:fullRef>
                </c:ext>
              </c:extLst>
              <c:f>'Chart 3b(ii) - WTAs by CT'!$C$13:$C$33</c:f>
              <c:strCache>
                <c:ptCount val="21"/>
                <c:pt idx="0">
                  <c:v>Breast</c:v>
                </c:pt>
                <c:pt idx="1">
                  <c:v>Breast (screened excluded)</c:v>
                </c:pt>
                <c:pt idx="2">
                  <c:v>Breast (screened only)</c:v>
                </c:pt>
                <c:pt idx="3">
                  <c:v>Cervical</c:v>
                </c:pt>
                <c:pt idx="4">
                  <c:v>Cervical (screened excluded)</c:v>
                </c:pt>
                <c:pt idx="5">
                  <c:v>Cervical (screened only)</c:v>
                </c:pt>
                <c:pt idx="6">
                  <c:v>Colorectal</c:v>
                </c:pt>
                <c:pt idx="7">
                  <c:v>Colorectal (screened excluded)</c:v>
                </c:pt>
                <c:pt idx="8">
                  <c:v>Colorectal (screened only)</c:v>
                </c:pt>
                <c:pt idx="9">
                  <c:v>Head &amp; Neck</c:v>
                </c:pt>
                <c:pt idx="10">
                  <c:v>Lung</c:v>
                </c:pt>
                <c:pt idx="11">
                  <c:v>Lymphoma</c:v>
                </c:pt>
                <c:pt idx="12">
                  <c:v>Melanoma</c:v>
                </c:pt>
                <c:pt idx="13">
                  <c:v>Ovarian</c:v>
                </c:pt>
                <c:pt idx="14">
                  <c:v>Upper GI</c:v>
                </c:pt>
                <c:pt idx="15">
                  <c:v>Upper GI - Hepatopancreatobiliary</c:v>
                </c:pt>
                <c:pt idx="16">
                  <c:v>Upper GI - Oesophagogastric</c:v>
                </c:pt>
                <c:pt idx="17">
                  <c:v>Urological</c:v>
                </c:pt>
                <c:pt idx="18">
                  <c:v>Urology - Bladder</c:v>
                </c:pt>
                <c:pt idx="19">
                  <c:v>Urology - Other</c:v>
                </c:pt>
                <c:pt idx="20">
                  <c:v>Urology - Prostate</c:v>
                </c:pt>
              </c:strCache>
            </c:strRef>
          </c:cat>
          <c:val>
            <c:numRef>
              <c:extLst>
                <c:ext xmlns:c15="http://schemas.microsoft.com/office/drawing/2012/chart" uri="{02D57815-91ED-43cb-92C2-25804820EDAC}">
                  <c15:fullRef>
                    <c15:sqref>'Chart 3b(ii) - WTAs by CT'!$K$10:$K$33</c15:sqref>
                  </c15:fullRef>
                </c:ext>
              </c:extLst>
              <c:f>'Chart 3b(ii) - WTAs by CT'!$K$13:$K$33</c:f>
              <c:numCache>
                <c:formatCode>General</c:formatCode>
                <c:ptCount val="21"/>
                <c:pt idx="0">
                  <c:v>325</c:v>
                </c:pt>
                <c:pt idx="1">
                  <c:v>209</c:v>
                </c:pt>
                <c:pt idx="2">
                  <c:v>116</c:v>
                </c:pt>
                <c:pt idx="3">
                  <c:v>17</c:v>
                </c:pt>
                <c:pt idx="4">
                  <c:v>11</c:v>
                </c:pt>
                <c:pt idx="5">
                  <c:v>6</c:v>
                </c:pt>
                <c:pt idx="6">
                  <c:v>326</c:v>
                </c:pt>
                <c:pt idx="7">
                  <c:v>232</c:v>
                </c:pt>
                <c:pt idx="8">
                  <c:v>94</c:v>
                </c:pt>
                <c:pt idx="9">
                  <c:v>70</c:v>
                </c:pt>
                <c:pt idx="10">
                  <c:v>156</c:v>
                </c:pt>
                <c:pt idx="11">
                  <c:v>27</c:v>
                </c:pt>
                <c:pt idx="12">
                  <c:v>3</c:v>
                </c:pt>
                <c:pt idx="13">
                  <c:v>13</c:v>
                </c:pt>
                <c:pt idx="14">
                  <c:v>111</c:v>
                </c:pt>
                <c:pt idx="15">
                  <c:v>38</c:v>
                </c:pt>
                <c:pt idx="16">
                  <c:v>73</c:v>
                </c:pt>
                <c:pt idx="17">
                  <c:v>380</c:v>
                </c:pt>
                <c:pt idx="18">
                  <c:v>36</c:v>
                </c:pt>
                <c:pt idx="19">
                  <c:v>48</c:v>
                </c:pt>
                <c:pt idx="20">
                  <c:v>296</c:v>
                </c:pt>
              </c:numCache>
            </c:numRef>
          </c:val>
          <c:extLst>
            <c:ext xmlns:c16="http://schemas.microsoft.com/office/drawing/2014/chart" uri="{C3380CC4-5D6E-409C-BE32-E72D297353CC}">
              <c16:uniqueId val="{00000001-CF7D-4343-B313-AB6C1365BA67}"/>
            </c:ext>
          </c:extLst>
        </c:ser>
        <c:dLbls>
          <c:showLegendKey val="0"/>
          <c:showVal val="0"/>
          <c:showCatName val="0"/>
          <c:showSerName val="0"/>
          <c:showPercent val="0"/>
          <c:showBubbleSize val="0"/>
        </c:dLbls>
        <c:gapWidth val="90"/>
        <c:axId val="157539712"/>
        <c:axId val="157418624"/>
      </c:barChart>
      <c:catAx>
        <c:axId val="157539712"/>
        <c:scaling>
          <c:orientation val="minMax"/>
        </c:scaling>
        <c:delete val="0"/>
        <c:axPos val="b"/>
        <c:numFmt formatCode="General" sourceLinked="1"/>
        <c:majorTickMark val="none"/>
        <c:minorTickMark val="none"/>
        <c:tickLblPos val="nextTo"/>
        <c:spPr>
          <a:ln w="3175">
            <a:solidFill>
              <a:srgbClr val="C0C0C0"/>
            </a:solidFill>
            <a:prstDash val="solid"/>
          </a:ln>
        </c:spPr>
        <c:txPr>
          <a:bodyPr rot="-5400000" vert="horz"/>
          <a:lstStyle/>
          <a:p>
            <a:pPr>
              <a:defRPr sz="850" b="0" i="0" u="none" strike="noStrike" baseline="0">
                <a:solidFill>
                  <a:srgbClr val="000000"/>
                </a:solidFill>
                <a:latin typeface="+mn-lt"/>
                <a:ea typeface="Arial"/>
                <a:cs typeface="Arial"/>
              </a:defRPr>
            </a:pPr>
            <a:endParaRPr lang="en-US"/>
          </a:p>
        </c:txPr>
        <c:crossAx val="157418624"/>
        <c:crosses val="autoZero"/>
        <c:auto val="1"/>
        <c:lblAlgn val="ctr"/>
        <c:lblOffset val="100"/>
        <c:tickLblSkip val="1"/>
        <c:tickMarkSkip val="1"/>
        <c:noMultiLvlLbl val="0"/>
      </c:catAx>
      <c:valAx>
        <c:axId val="157418624"/>
        <c:scaling>
          <c:orientation val="minMax"/>
          <c:min val="0"/>
        </c:scaling>
        <c:delete val="0"/>
        <c:axPos val="l"/>
        <c:majorGridlines>
          <c:spPr>
            <a:ln w="3175">
              <a:solidFill>
                <a:sysClr val="window" lastClr="FFFFFF">
                  <a:lumMod val="75000"/>
                  <a:alpha val="20000"/>
                </a:sysClr>
              </a:solidFill>
              <a:prstDash val="solid"/>
            </a:ln>
          </c:spPr>
        </c:majorGridlines>
        <c:title>
          <c:tx>
            <c:strRef>
              <c:f>'Chart 3b(ii) - WTAs by CT'!$M$10</c:f>
              <c:strCache>
                <c:ptCount val="1"/>
                <c:pt idx="0">
                  <c:v>Number of adjustments</c:v>
                </c:pt>
              </c:strCache>
            </c:strRef>
          </c:tx>
          <c:layout>
            <c:manualLayout>
              <c:xMode val="edge"/>
              <c:yMode val="edge"/>
              <c:x val="2.2213380032171486E-2"/>
              <c:y val="0.22421501262813848"/>
            </c:manualLayout>
          </c:layout>
          <c:overlay val="0"/>
          <c:spPr>
            <a:noFill/>
            <a:ln w="25400">
              <a:noFill/>
            </a:ln>
          </c:spPr>
          <c:txPr>
            <a:bodyPr/>
            <a:lstStyle/>
            <a:p>
              <a:pPr>
                <a:defRPr sz="1000" b="1" i="0" u="none" strike="noStrike" baseline="0">
                  <a:solidFill>
                    <a:sysClr val="windowText" lastClr="000000"/>
                  </a:solidFill>
                  <a:latin typeface="+mn-lt"/>
                  <a:ea typeface="Arial"/>
                  <a:cs typeface="Arial"/>
                </a:defRPr>
              </a:pPr>
              <a:endParaRPr lang="en-US"/>
            </a:p>
          </c:txPr>
        </c:title>
        <c:numFmt formatCode="General" sourceLinked="1"/>
        <c:majorTickMark val="none"/>
        <c:minorTickMark val="none"/>
        <c:tickLblPos val="nextTo"/>
        <c:spPr>
          <a:ln w="3175">
            <a:solidFill>
              <a:srgbClr val="C0C0C0"/>
            </a:solidFill>
            <a:prstDash val="solid"/>
          </a:ln>
        </c:spPr>
        <c:txPr>
          <a:bodyPr rot="0" vert="horz"/>
          <a:lstStyle/>
          <a:p>
            <a:pPr>
              <a:defRPr sz="825" b="0" i="0" u="none" strike="noStrike" baseline="0">
                <a:solidFill>
                  <a:srgbClr val="000000"/>
                </a:solidFill>
                <a:latin typeface="Arial"/>
                <a:ea typeface="Arial"/>
                <a:cs typeface="Arial"/>
              </a:defRPr>
            </a:pPr>
            <a:endParaRPr lang="en-US"/>
          </a:p>
        </c:txPr>
        <c:crossAx val="157539712"/>
        <c:crosses val="autoZero"/>
        <c:crossBetween val="between"/>
      </c:valAx>
      <c:spPr>
        <a:noFill/>
        <a:ln w="25400">
          <a:noFill/>
        </a:ln>
      </c:spPr>
    </c:plotArea>
    <c:legend>
      <c:legendPos val="r"/>
      <c:layout>
        <c:manualLayout>
          <c:xMode val="edge"/>
          <c:yMode val="edge"/>
          <c:x val="0.90375032120544585"/>
          <c:y val="0.30661491606002078"/>
          <c:w val="9.186061687040499E-2"/>
          <c:h val="0.15301608230574951"/>
        </c:manualLayout>
      </c:layout>
      <c:overlay val="0"/>
      <c:spPr>
        <a:solidFill>
          <a:srgbClr val="FFFFFF"/>
        </a:solidFill>
        <a:ln w="25400">
          <a:noFill/>
        </a:ln>
      </c:spPr>
      <c:txPr>
        <a:bodyPr/>
        <a:lstStyle/>
        <a:p>
          <a:pPr>
            <a:defRPr sz="895" b="0" i="0" u="none" strike="noStrike" baseline="0">
              <a:solidFill>
                <a:srgbClr val="000000"/>
              </a:solidFill>
              <a:latin typeface="Arial"/>
              <a:ea typeface="Arial"/>
              <a:cs typeface="Arial"/>
            </a:defRPr>
          </a:pPr>
          <a:endParaRPr lang="en-US"/>
        </a:p>
      </c:txPr>
    </c:legend>
    <c:plotVisOnly val="1"/>
    <c:dispBlanksAs val="gap"/>
    <c:showDLblsOverMax val="0"/>
  </c:chart>
  <c:spPr>
    <a:solidFill>
      <a:schemeClr val="bg1"/>
    </a:solidFill>
    <a:ln w="3175">
      <a:solidFill>
        <a:srgbClr val="000000"/>
      </a:solidFill>
      <a:prstDash val="solid"/>
    </a:ln>
  </c:spPr>
  <c:txPr>
    <a:bodyPr/>
    <a:lstStyle/>
    <a:p>
      <a:pPr>
        <a:defRPr sz="975" b="1" i="0" u="none" strike="noStrike" baseline="0">
          <a:solidFill>
            <a:srgbClr val="000000"/>
          </a:solidFill>
          <a:latin typeface="Arial"/>
          <a:ea typeface="Arial"/>
          <a:cs typeface="Arial"/>
        </a:defRPr>
      </a:pPr>
      <a:endParaRPr lang="en-US"/>
    </a:p>
  </c:txPr>
  <c:printSettings>
    <c:headerFooter alignWithMargins="0"/>
    <c:pageMargins b="1" l="0.75000000000001199" r="0.75000000000001199" t="1" header="0.5" footer="0.5"/>
    <c:pageSetup paperSize="9" orientation="landscape"/>
  </c:printSettings>
</c:chartSpace>
</file>

<file path=xl/ctrlProps/ctrlProp1.xml><?xml version="1.0" encoding="utf-8"?>
<formControlPr xmlns="http://schemas.microsoft.com/office/spreadsheetml/2009/9/main" objectType="Drop" dropStyle="combo" dx="16" fmlaLink="Lookups!$C$32" fmlaRange="Lookups!$K$3:$K$7" noThreeD="1" sel="1" val="0"/>
</file>

<file path=xl/ctrlProps/ctrlProp2.xml><?xml version="1.0" encoding="utf-8"?>
<formControlPr xmlns="http://schemas.microsoft.com/office/spreadsheetml/2009/9/main" objectType="Drop" dropStyle="combo" dx="16" fmlaLink="Lookups!$C$31" fmlaRange="Lookups!$L$18:$L$19" noThreeD="1" sel="1" val="0"/>
</file>

<file path=xl/ctrlProps/ctrlProp3.xml><?xml version="1.0" encoding="utf-8"?>
<formControlPr xmlns="http://schemas.microsoft.com/office/spreadsheetml/2009/9/main" objectType="Drop" dropStyle="combo" dx="16" fmlaLink="Lookups!$C$34" fmlaRange="Lookups!$C$4:$C$27" noThreeD="1" sel="1" val="0"/>
</file>

<file path=xl/ctrlProps/ctrlProp4.xml><?xml version="1.0" encoding="utf-8"?>
<formControlPr xmlns="http://schemas.microsoft.com/office/spreadsheetml/2009/9/main" objectType="Drop" dropStyle="combo" dx="16" fmlaLink="Lookups!$C$32" fmlaRange="Lookups!$K$3:$K$7" noThreeD="1" sel="1" val="0"/>
</file>

<file path=xl/ctrlProps/ctrlProp5.xml><?xml version="1.0" encoding="utf-8"?>
<formControlPr xmlns="http://schemas.microsoft.com/office/spreadsheetml/2009/9/main" objectType="Drop" dropStyle="combo" dx="16" fmlaLink="Lookups!$C$31" fmlaRange="Lookups!$L$18:$L$19" noThreeD="1" sel="1" val="0"/>
</file>

<file path=xl/ctrlProps/ctrlProp6.xml><?xml version="1.0" encoding="utf-8"?>
<formControlPr xmlns="http://schemas.microsoft.com/office/spreadsheetml/2009/9/main" objectType="Drop" dropStyle="combo" dx="16" fmlaLink="Lookups!$C$34" fmlaRange="Lookups!$C$4:$C$27" noThreeD="1" sel="1" val="2"/>
</file>

<file path=xl/ctrlProps/ctrlProp7.xml><?xml version="1.0" encoding="utf-8"?>
<formControlPr xmlns="http://schemas.microsoft.com/office/spreadsheetml/2009/9/main" objectType="Drop" dropStyle="combo" dx="16" fmlaLink="Lookups!$C$32" fmlaRange="Lookups!$K$3:$K$7" noThreeD="1" sel="1" val="0"/>
</file>

<file path=xl/ctrlProps/ctrlProp8.xml><?xml version="1.0" encoding="utf-8"?>
<formControlPr xmlns="http://schemas.microsoft.com/office/spreadsheetml/2009/9/main" objectType="Drop" dropStyle="combo" dx="16" fmlaLink="Lookups!$C$31" fmlaRange="Lookups!$L$18:$L$19" noThreeD="1" sel="1" val="0"/>
</file>

<file path=xl/ctrlProps/ctrlProp9.xml><?xml version="1.0" encoding="utf-8"?>
<formControlPr xmlns="http://schemas.microsoft.com/office/spreadsheetml/2009/9/main" objectType="Drop" dropStyle="combo" dx="16" fmlaLink="Lookups!$C$33" fmlaRange="Lookups!$L$32:$L$33" noThreeD="1" sel="1" val="0"/>
</file>

<file path=xl/ctrlProps/ctrlProp10.xml><?xml version="1.0" encoding="utf-8"?>
<formControlPr xmlns="http://schemas.microsoft.com/office/spreadsheetml/2009/9/main" objectType="Drop" dropStyle="combo" dx="16" fmlaLink="Lookups!$C$34" fmlaRange="Lookups!$C$4:$C$27" noThreeD="1" sel="1" val="0"/>
</file>

<file path=xl/ctrlProps/ctrlProp11.xml><?xml version="1.0" encoding="utf-8"?>
<formControlPr xmlns="http://schemas.microsoft.com/office/spreadsheetml/2009/9/main" objectType="Drop" dropStyle="combo" dx="16" fmlaLink="Lookups!$C$32" fmlaRange="Lookups!$K$3:$K$7" noThreeD="1" sel="1" val="0"/>
</file>

<file path=xl/ctrlProps/ctrlProp12.xml><?xml version="1.0" encoding="utf-8"?>
<formControlPr xmlns="http://schemas.microsoft.com/office/spreadsheetml/2009/9/main" objectType="Drop" dropStyle="combo" dx="16" fmlaLink="Lookups!$C$31" fmlaRange="Lookups!$L$18:$L$19" noThreeD="1" sel="1" val="0"/>
</file>

<file path=xl/ctrlProps/ctrlProp13.xml><?xml version="1.0" encoding="utf-8"?>
<formControlPr xmlns="http://schemas.microsoft.com/office/spreadsheetml/2009/9/main" objectType="Drop" dropStyle="combo" dx="16" fmlaLink="Lookups!$C$35" fmlaRange="Lookups!$F$3:$F$21" noThreeD="1" sel="1" val="0"/>
</file>

<file path=xl/ctrlProps/ctrlProp14.xml><?xml version="1.0" encoding="utf-8"?>
<formControlPr xmlns="http://schemas.microsoft.com/office/spreadsheetml/2009/9/main" objectType="Drop" dropStyle="combo" dx="16" fmlaLink="Lookups!$C$32" fmlaRange="Lookups!$K$3:$K$7" noThreeD="1" sel="1" val="0"/>
</file>

<file path=xl/ctrlProps/ctrlProp15.xml><?xml version="1.0" encoding="utf-8"?>
<formControlPr xmlns="http://schemas.microsoft.com/office/spreadsheetml/2009/9/main" objectType="Drop" dropStyle="combo" dx="16" fmlaLink="Lookups!$C$31" fmlaRange="Lookups!$L$18:$L$19" noThreeD="1" sel="1" val="0"/>
</file>

<file path=xl/ctrlProps/ctrlProp16.xml><?xml version="1.0" encoding="utf-8"?>
<formControlPr xmlns="http://schemas.microsoft.com/office/spreadsheetml/2009/9/main" objectType="Drop" dropStyle="combo" dx="16" fmlaLink="Lookups!$C$35" fmlaRange="Lookups!$F$3:$F$21" noThreeD="1" sel="1" val="0"/>
</file>

<file path=xl/ctrlProps/ctrlProp17.xml><?xml version="1.0" encoding="utf-8"?>
<formControlPr xmlns="http://schemas.microsoft.com/office/spreadsheetml/2009/9/main" objectType="Drop" dropStyle="combo" dx="16" fmlaLink="Lookups!$C$32" fmlaRange="Lookups!$K$3:$K$7" noThreeD="1" sel="1" val="0"/>
</file>

<file path=xl/ctrlProps/ctrlProp18.xml><?xml version="1.0" encoding="utf-8"?>
<formControlPr xmlns="http://schemas.microsoft.com/office/spreadsheetml/2009/9/main" objectType="Drop" dropStyle="combo" dx="16" fmlaLink="Lookups!$C$31" fmlaRange="Lookups!$L$18:$L$19" noThreeD="1" sel="1" val="0"/>
</file>

<file path=xl/ctrlProps/ctrlProp19.xml><?xml version="1.0" encoding="utf-8"?>
<formControlPr xmlns="http://schemas.microsoft.com/office/spreadsheetml/2009/9/main" objectType="Drop" dropStyle="combo" dx="16" fmlaLink="Lookups!$C$33" fmlaRange="Lookups!$L$32:$L$33" noThreeD="1" sel="1" val="0"/>
</file>

<file path=xl/ctrlProps/ctrlProp20.xml><?xml version="1.0" encoding="utf-8"?>
<formControlPr xmlns="http://schemas.microsoft.com/office/spreadsheetml/2009/9/main" objectType="Drop" dropStyle="combo" dx="16" fmlaLink="Lookups!$C$35" fmlaRange="Lookups!$F$3:$F$21" noThreeD="1" sel="1" val="0"/>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1" Type="http://schemas.openxmlformats.org/officeDocument/2006/relationships/chart" Target="../charts/chart3.xml"/></Relationships>
</file>

<file path=xl/drawings/_rels/drawing6.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28575</xdr:colOff>
          <xdr:row>4</xdr:row>
          <xdr:rowOff>95250</xdr:rowOff>
        </xdr:from>
        <xdr:to>
          <xdr:col>5</xdr:col>
          <xdr:colOff>504825</xdr:colOff>
          <xdr:row>4</xdr:row>
          <xdr:rowOff>295275</xdr:rowOff>
        </xdr:to>
        <xdr:sp macro="" textlink="">
          <xdr:nvSpPr>
            <xdr:cNvPr id="5121" name="Drop Down 1" hidden="1">
              <a:extLst>
                <a:ext uri="{63B3BB69-23CF-44E3-9099-C40C66FF867C}">
                  <a14:compatExt spid="_x0000_s5121"/>
                </a:ext>
                <a:ext uri="{FF2B5EF4-FFF2-40B4-BE49-F238E27FC236}">
                  <a16:creationId xmlns:a16="http://schemas.microsoft.com/office/drawing/2014/main" id="{00000000-0008-0000-0100-000001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xdr:row>
          <xdr:rowOff>76200</xdr:rowOff>
        </xdr:from>
        <xdr:to>
          <xdr:col>10</xdr:col>
          <xdr:colOff>333375</xdr:colOff>
          <xdr:row>4</xdr:row>
          <xdr:rowOff>0</xdr:rowOff>
        </xdr:to>
        <xdr:sp macro="" textlink="">
          <xdr:nvSpPr>
            <xdr:cNvPr id="5122" name="Drop Down 2" hidden="1">
              <a:extLst>
                <a:ext uri="{63B3BB69-23CF-44E3-9099-C40C66FF867C}">
                  <a14:compatExt spid="_x0000_s5122"/>
                </a:ext>
                <a:ext uri="{FF2B5EF4-FFF2-40B4-BE49-F238E27FC236}">
                  <a16:creationId xmlns:a16="http://schemas.microsoft.com/office/drawing/2014/main" id="{00000000-0008-0000-0100-000002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xdr:row>
          <xdr:rowOff>47625</xdr:rowOff>
        </xdr:from>
        <xdr:to>
          <xdr:col>5</xdr:col>
          <xdr:colOff>504825</xdr:colOff>
          <xdr:row>3</xdr:row>
          <xdr:rowOff>19050</xdr:rowOff>
        </xdr:to>
        <xdr:sp macro="" textlink="">
          <xdr:nvSpPr>
            <xdr:cNvPr id="5124" name="Drop Down 4" hidden="1">
              <a:extLst>
                <a:ext uri="{63B3BB69-23CF-44E3-9099-C40C66FF867C}">
                  <a14:compatExt spid="_x0000_s5124"/>
                </a:ext>
                <a:ext uri="{FF2B5EF4-FFF2-40B4-BE49-F238E27FC236}">
                  <a16:creationId xmlns:a16="http://schemas.microsoft.com/office/drawing/2014/main" id="{00000000-0008-0000-0100-000004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317500</xdr:colOff>
      <xdr:row>7</xdr:row>
      <xdr:rowOff>19051</xdr:rowOff>
    </xdr:from>
    <xdr:to>
      <xdr:col>10</xdr:col>
      <xdr:colOff>603250</xdr:colOff>
      <xdr:row>29</xdr:row>
      <xdr:rowOff>19050</xdr:rowOff>
    </xdr:to>
    <xdr:graphicFrame macro="">
      <xdr:nvGraphicFramePr>
        <xdr:cNvPr id="2" name="Chart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104775</xdr:colOff>
      <xdr:row>16</xdr:row>
      <xdr:rowOff>95250</xdr:rowOff>
    </xdr:from>
    <xdr:to>
      <xdr:col>1</xdr:col>
      <xdr:colOff>219075</xdr:colOff>
      <xdr:row>18</xdr:row>
      <xdr:rowOff>142875</xdr:rowOff>
    </xdr:to>
    <xdr:sp macro="" textlink="">
      <xdr:nvSpPr>
        <xdr:cNvPr id="4" name="Rectangle 3">
          <a:extLst>
            <a:ext uri="{FF2B5EF4-FFF2-40B4-BE49-F238E27FC236}">
              <a16:creationId xmlns:a16="http://schemas.microsoft.com/office/drawing/2014/main" id="{00000000-0008-0000-0200-000004000000}"/>
            </a:ext>
          </a:extLst>
        </xdr:cNvPr>
        <xdr:cNvSpPr/>
      </xdr:nvSpPr>
      <xdr:spPr>
        <a:xfrm>
          <a:off x="438150" y="4181475"/>
          <a:ext cx="114300" cy="428625"/>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GB" sz="1100"/>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3</xdr:row>
          <xdr:rowOff>95250</xdr:rowOff>
        </xdr:from>
        <xdr:to>
          <xdr:col>3</xdr:col>
          <xdr:colOff>76200</xdr:colOff>
          <xdr:row>3</xdr:row>
          <xdr:rowOff>295275</xdr:rowOff>
        </xdr:to>
        <xdr:sp macro="" textlink="">
          <xdr:nvSpPr>
            <xdr:cNvPr id="6145" name="Drop Down 1" hidden="1">
              <a:extLst>
                <a:ext uri="{63B3BB69-23CF-44E3-9099-C40C66FF867C}">
                  <a14:compatExt spid="_x0000_s6145"/>
                </a:ext>
                <a:ext uri="{FF2B5EF4-FFF2-40B4-BE49-F238E27FC236}">
                  <a16:creationId xmlns:a16="http://schemas.microsoft.com/office/drawing/2014/main" id="{00000000-0008-0000-0200-000001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xdr:row>
          <xdr:rowOff>85725</xdr:rowOff>
        </xdr:from>
        <xdr:to>
          <xdr:col>7</xdr:col>
          <xdr:colOff>57150</xdr:colOff>
          <xdr:row>3</xdr:row>
          <xdr:rowOff>9525</xdr:rowOff>
        </xdr:to>
        <xdr:sp macro="" textlink="">
          <xdr:nvSpPr>
            <xdr:cNvPr id="6146" name="Drop Down 2" hidden="1">
              <a:extLst>
                <a:ext uri="{63B3BB69-23CF-44E3-9099-C40C66FF867C}">
                  <a14:compatExt spid="_x0000_s6146"/>
                </a:ext>
                <a:ext uri="{FF2B5EF4-FFF2-40B4-BE49-F238E27FC236}">
                  <a16:creationId xmlns:a16="http://schemas.microsoft.com/office/drawing/2014/main" id="{00000000-0008-0000-0200-000002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xdr:row>
          <xdr:rowOff>133350</xdr:rowOff>
        </xdr:from>
        <xdr:to>
          <xdr:col>3</xdr:col>
          <xdr:colOff>47625</xdr:colOff>
          <xdr:row>5</xdr:row>
          <xdr:rowOff>28575</xdr:rowOff>
        </xdr:to>
        <xdr:sp macro="" textlink="">
          <xdr:nvSpPr>
            <xdr:cNvPr id="6147" name="Drop Down 3" hidden="1">
              <a:extLst>
                <a:ext uri="{63B3BB69-23CF-44E3-9099-C40C66FF867C}">
                  <a14:compatExt spid="_x0000_s6147"/>
                </a:ext>
                <a:ext uri="{FF2B5EF4-FFF2-40B4-BE49-F238E27FC236}">
                  <a16:creationId xmlns:a16="http://schemas.microsoft.com/office/drawing/2014/main" id="{00000000-0008-0000-0200-000003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364065</xdr:colOff>
      <xdr:row>8</xdr:row>
      <xdr:rowOff>25400</xdr:rowOff>
    </xdr:from>
    <xdr:to>
      <xdr:col>9</xdr:col>
      <xdr:colOff>2200275</xdr:colOff>
      <xdr:row>28</xdr:row>
      <xdr:rowOff>57149</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28575</xdr:colOff>
          <xdr:row>3</xdr:row>
          <xdr:rowOff>95250</xdr:rowOff>
        </xdr:from>
        <xdr:to>
          <xdr:col>4</xdr:col>
          <xdr:colOff>276225</xdr:colOff>
          <xdr:row>3</xdr:row>
          <xdr:rowOff>295275</xdr:rowOff>
        </xdr:to>
        <xdr:sp macro="" textlink="">
          <xdr:nvSpPr>
            <xdr:cNvPr id="4097" name="Drop Down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xdr:row>
          <xdr:rowOff>85725</xdr:rowOff>
        </xdr:from>
        <xdr:to>
          <xdr:col>8</xdr:col>
          <xdr:colOff>504825</xdr:colOff>
          <xdr:row>2</xdr:row>
          <xdr:rowOff>295275</xdr:rowOff>
        </xdr:to>
        <xdr:sp macro="" textlink="">
          <xdr:nvSpPr>
            <xdr:cNvPr id="4098" name="Drop Down 2" hidden="1">
              <a:extLst>
                <a:ext uri="{63B3BB69-23CF-44E3-9099-C40C66FF867C}">
                  <a14:compatExt spid="_x0000_s4098"/>
                </a:ext>
                <a:ext uri="{FF2B5EF4-FFF2-40B4-BE49-F238E27FC236}">
                  <a16:creationId xmlns:a16="http://schemas.microsoft.com/office/drawing/2014/main" id="{00000000-0008-0000-0300-00000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xdr:row>
          <xdr:rowOff>76200</xdr:rowOff>
        </xdr:from>
        <xdr:to>
          <xdr:col>4</xdr:col>
          <xdr:colOff>266700</xdr:colOff>
          <xdr:row>5</xdr:row>
          <xdr:rowOff>276225</xdr:rowOff>
        </xdr:to>
        <xdr:sp macro="" textlink="">
          <xdr:nvSpPr>
            <xdr:cNvPr id="4099" name="Drop Down 3" hidden="1">
              <a:extLst>
                <a:ext uri="{63B3BB69-23CF-44E3-9099-C40C66FF867C}">
                  <a14:compatExt spid="_x0000_s4099"/>
                </a:ext>
                <a:ext uri="{FF2B5EF4-FFF2-40B4-BE49-F238E27FC236}">
                  <a16:creationId xmlns:a16="http://schemas.microsoft.com/office/drawing/2014/main" id="{00000000-0008-0000-0300-00000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xdr:row>
          <xdr:rowOff>104775</xdr:rowOff>
        </xdr:from>
        <xdr:to>
          <xdr:col>4</xdr:col>
          <xdr:colOff>276225</xdr:colOff>
          <xdr:row>5</xdr:row>
          <xdr:rowOff>9525</xdr:rowOff>
        </xdr:to>
        <xdr:sp macro="" textlink="">
          <xdr:nvSpPr>
            <xdr:cNvPr id="4100" name="Drop Down 4" hidden="1">
              <a:extLst>
                <a:ext uri="{63B3BB69-23CF-44E3-9099-C40C66FF867C}">
                  <a14:compatExt spid="_x0000_s4100"/>
                </a:ext>
                <a:ext uri="{FF2B5EF4-FFF2-40B4-BE49-F238E27FC236}">
                  <a16:creationId xmlns:a16="http://schemas.microsoft.com/office/drawing/2014/main" id="{00000000-0008-0000-0300-000004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28575</xdr:colOff>
          <xdr:row>4</xdr:row>
          <xdr:rowOff>95250</xdr:rowOff>
        </xdr:from>
        <xdr:to>
          <xdr:col>5</xdr:col>
          <xdr:colOff>504825</xdr:colOff>
          <xdr:row>4</xdr:row>
          <xdr:rowOff>295275</xdr:rowOff>
        </xdr:to>
        <xdr:sp macro="" textlink="">
          <xdr:nvSpPr>
            <xdr:cNvPr id="11265" name="Drop Down 1" hidden="1">
              <a:extLst>
                <a:ext uri="{63B3BB69-23CF-44E3-9099-C40C66FF867C}">
                  <a14:compatExt spid="_x0000_s11265"/>
                </a:ext>
                <a:ext uri="{FF2B5EF4-FFF2-40B4-BE49-F238E27FC236}">
                  <a16:creationId xmlns:a16="http://schemas.microsoft.com/office/drawing/2014/main" id="{00000000-0008-0000-0400-000001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xdr:row>
          <xdr:rowOff>76200</xdr:rowOff>
        </xdr:from>
        <xdr:to>
          <xdr:col>10</xdr:col>
          <xdr:colOff>333375</xdr:colOff>
          <xdr:row>4</xdr:row>
          <xdr:rowOff>0</xdr:rowOff>
        </xdr:to>
        <xdr:sp macro="" textlink="">
          <xdr:nvSpPr>
            <xdr:cNvPr id="11266" name="Drop Down 2" hidden="1">
              <a:extLst>
                <a:ext uri="{63B3BB69-23CF-44E3-9099-C40C66FF867C}">
                  <a14:compatExt spid="_x0000_s11266"/>
                </a:ext>
                <a:ext uri="{FF2B5EF4-FFF2-40B4-BE49-F238E27FC236}">
                  <a16:creationId xmlns:a16="http://schemas.microsoft.com/office/drawing/2014/main" id="{00000000-0008-0000-0400-000002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xdr:row>
          <xdr:rowOff>47625</xdr:rowOff>
        </xdr:from>
        <xdr:to>
          <xdr:col>5</xdr:col>
          <xdr:colOff>504825</xdr:colOff>
          <xdr:row>3</xdr:row>
          <xdr:rowOff>19050</xdr:rowOff>
        </xdr:to>
        <xdr:sp macro="" textlink="">
          <xdr:nvSpPr>
            <xdr:cNvPr id="11267" name="Drop Down 3" hidden="1">
              <a:extLst>
                <a:ext uri="{63B3BB69-23CF-44E3-9099-C40C66FF867C}">
                  <a14:compatExt spid="_x0000_s11267"/>
                </a:ext>
                <a:ext uri="{FF2B5EF4-FFF2-40B4-BE49-F238E27FC236}">
                  <a16:creationId xmlns:a16="http://schemas.microsoft.com/office/drawing/2014/main" id="{00000000-0008-0000-0400-000003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330200</xdr:colOff>
      <xdr:row>7</xdr:row>
      <xdr:rowOff>12701</xdr:rowOff>
    </xdr:from>
    <xdr:to>
      <xdr:col>10</xdr:col>
      <xdr:colOff>615950</xdr:colOff>
      <xdr:row>34</xdr:row>
      <xdr:rowOff>12700</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111125</xdr:colOff>
      <xdr:row>16</xdr:row>
      <xdr:rowOff>146050</xdr:rowOff>
    </xdr:from>
    <xdr:to>
      <xdr:col>1</xdr:col>
      <xdr:colOff>225425</xdr:colOff>
      <xdr:row>19</xdr:row>
      <xdr:rowOff>9525</xdr:rowOff>
    </xdr:to>
    <xdr:sp macro="" textlink="">
      <xdr:nvSpPr>
        <xdr:cNvPr id="3" name="Rectangle 2">
          <a:extLst>
            <a:ext uri="{FF2B5EF4-FFF2-40B4-BE49-F238E27FC236}">
              <a16:creationId xmlns:a16="http://schemas.microsoft.com/office/drawing/2014/main" id="{00000000-0008-0000-0500-000003000000}"/>
            </a:ext>
          </a:extLst>
        </xdr:cNvPr>
        <xdr:cNvSpPr/>
      </xdr:nvSpPr>
      <xdr:spPr>
        <a:xfrm>
          <a:off x="460375" y="4603750"/>
          <a:ext cx="114300" cy="415925"/>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GB" sz="1100"/>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3</xdr:row>
          <xdr:rowOff>95250</xdr:rowOff>
        </xdr:from>
        <xdr:to>
          <xdr:col>3</xdr:col>
          <xdr:colOff>76200</xdr:colOff>
          <xdr:row>3</xdr:row>
          <xdr:rowOff>295275</xdr:rowOff>
        </xdr:to>
        <xdr:sp macro="" textlink="">
          <xdr:nvSpPr>
            <xdr:cNvPr id="12289" name="Drop Down 1" hidden="1">
              <a:extLst>
                <a:ext uri="{63B3BB69-23CF-44E3-9099-C40C66FF867C}">
                  <a14:compatExt spid="_x0000_s12289"/>
                </a:ext>
                <a:ext uri="{FF2B5EF4-FFF2-40B4-BE49-F238E27FC236}">
                  <a16:creationId xmlns:a16="http://schemas.microsoft.com/office/drawing/2014/main" id="{00000000-0008-0000-0500-00000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xdr:row>
          <xdr:rowOff>85725</xdr:rowOff>
        </xdr:from>
        <xdr:to>
          <xdr:col>7</xdr:col>
          <xdr:colOff>57150</xdr:colOff>
          <xdr:row>3</xdr:row>
          <xdr:rowOff>9525</xdr:rowOff>
        </xdr:to>
        <xdr:sp macro="" textlink="">
          <xdr:nvSpPr>
            <xdr:cNvPr id="12290" name="Drop Down 2" hidden="1">
              <a:extLst>
                <a:ext uri="{63B3BB69-23CF-44E3-9099-C40C66FF867C}">
                  <a14:compatExt spid="_x0000_s12290"/>
                </a:ext>
                <a:ext uri="{FF2B5EF4-FFF2-40B4-BE49-F238E27FC236}">
                  <a16:creationId xmlns:a16="http://schemas.microsoft.com/office/drawing/2014/main" id="{00000000-0008-0000-0500-00000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xdr:row>
          <xdr:rowOff>123825</xdr:rowOff>
        </xdr:from>
        <xdr:to>
          <xdr:col>3</xdr:col>
          <xdr:colOff>57150</xdr:colOff>
          <xdr:row>5</xdr:row>
          <xdr:rowOff>28575</xdr:rowOff>
        </xdr:to>
        <xdr:sp macro="" textlink="">
          <xdr:nvSpPr>
            <xdr:cNvPr id="12292" name="Drop Down 4" hidden="1">
              <a:extLst>
                <a:ext uri="{63B3BB69-23CF-44E3-9099-C40C66FF867C}">
                  <a14:compatExt spid="_x0000_s12292"/>
                </a:ext>
                <a:ext uri="{FF2B5EF4-FFF2-40B4-BE49-F238E27FC236}">
                  <a16:creationId xmlns:a16="http://schemas.microsoft.com/office/drawing/2014/main" id="{00000000-0008-0000-0500-00000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1</xdr:col>
      <xdr:colOff>33865</xdr:colOff>
      <xdr:row>8</xdr:row>
      <xdr:rowOff>38100</xdr:rowOff>
    </xdr:from>
    <xdr:to>
      <xdr:col>10</xdr:col>
      <xdr:colOff>288925</xdr:colOff>
      <xdr:row>33</xdr:row>
      <xdr:rowOff>76200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28575</xdr:colOff>
          <xdr:row>3</xdr:row>
          <xdr:rowOff>95250</xdr:rowOff>
        </xdr:from>
        <xdr:to>
          <xdr:col>4</xdr:col>
          <xdr:colOff>276225</xdr:colOff>
          <xdr:row>3</xdr:row>
          <xdr:rowOff>295275</xdr:rowOff>
        </xdr:to>
        <xdr:sp macro="" textlink="">
          <xdr:nvSpPr>
            <xdr:cNvPr id="13313" name="Drop Down 1" hidden="1">
              <a:extLst>
                <a:ext uri="{63B3BB69-23CF-44E3-9099-C40C66FF867C}">
                  <a14:compatExt spid="_x0000_s13313"/>
                </a:ext>
                <a:ext uri="{FF2B5EF4-FFF2-40B4-BE49-F238E27FC236}">
                  <a16:creationId xmlns:a16="http://schemas.microsoft.com/office/drawing/2014/main" id="{00000000-0008-0000-0600-000001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xdr:row>
          <xdr:rowOff>85725</xdr:rowOff>
        </xdr:from>
        <xdr:to>
          <xdr:col>8</xdr:col>
          <xdr:colOff>504825</xdr:colOff>
          <xdr:row>2</xdr:row>
          <xdr:rowOff>295275</xdr:rowOff>
        </xdr:to>
        <xdr:sp macro="" textlink="">
          <xdr:nvSpPr>
            <xdr:cNvPr id="13314" name="Drop Down 2" hidden="1">
              <a:extLst>
                <a:ext uri="{63B3BB69-23CF-44E3-9099-C40C66FF867C}">
                  <a14:compatExt spid="_x0000_s13314"/>
                </a:ext>
                <a:ext uri="{FF2B5EF4-FFF2-40B4-BE49-F238E27FC236}">
                  <a16:creationId xmlns:a16="http://schemas.microsoft.com/office/drawing/2014/main" id="{00000000-0008-0000-0600-000002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xdr:row>
          <xdr:rowOff>76200</xdr:rowOff>
        </xdr:from>
        <xdr:to>
          <xdr:col>4</xdr:col>
          <xdr:colOff>266700</xdr:colOff>
          <xdr:row>5</xdr:row>
          <xdr:rowOff>276225</xdr:rowOff>
        </xdr:to>
        <xdr:sp macro="" textlink="">
          <xdr:nvSpPr>
            <xdr:cNvPr id="13315" name="Drop Down 3" hidden="1">
              <a:extLst>
                <a:ext uri="{63B3BB69-23CF-44E3-9099-C40C66FF867C}">
                  <a14:compatExt spid="_x0000_s13315"/>
                </a:ext>
                <a:ext uri="{FF2B5EF4-FFF2-40B4-BE49-F238E27FC236}">
                  <a16:creationId xmlns:a16="http://schemas.microsoft.com/office/drawing/2014/main" id="{00000000-0008-0000-0600-000003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xdr:row>
          <xdr:rowOff>104775</xdr:rowOff>
        </xdr:from>
        <xdr:to>
          <xdr:col>4</xdr:col>
          <xdr:colOff>247650</xdr:colOff>
          <xdr:row>5</xdr:row>
          <xdr:rowOff>0</xdr:rowOff>
        </xdr:to>
        <xdr:sp macro="" textlink="">
          <xdr:nvSpPr>
            <xdr:cNvPr id="13317" name="Drop Down 5" hidden="1">
              <a:extLst>
                <a:ext uri="{63B3BB69-23CF-44E3-9099-C40C66FF867C}">
                  <a14:compatExt spid="_x0000_s13317"/>
                </a:ext>
                <a:ext uri="{FF2B5EF4-FFF2-40B4-BE49-F238E27FC236}">
                  <a16:creationId xmlns:a16="http://schemas.microsoft.com/office/drawing/2014/main" id="{00000000-0008-0000-0600-000005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ublichealthscotland.scot/our-areas-of-work/waiting-times/cancer-waiting-times/overview/what-are-the-cancer-waiting-time-standards/"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2.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7" Type="http://schemas.openxmlformats.org/officeDocument/2006/relationships/ctrlProp" Target="../ctrlProps/ctrlProp6.xml"/><Relationship Id="rId2" Type="http://schemas.openxmlformats.org/officeDocument/2006/relationships/printerSettings" Target="../printerSettings/printerSettings3.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5.xml"/><Relationship Id="rId5" Type="http://schemas.openxmlformats.org/officeDocument/2006/relationships/ctrlProp" Target="../ctrlProps/ctrlProp4.xm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0.xml"/><Relationship Id="rId3" Type="http://schemas.openxmlformats.org/officeDocument/2006/relationships/drawing" Target="../drawings/drawing3.xml"/><Relationship Id="rId7" Type="http://schemas.openxmlformats.org/officeDocument/2006/relationships/ctrlProp" Target="../ctrlProps/ctrlProp9.xml"/><Relationship Id="rId2" Type="http://schemas.openxmlformats.org/officeDocument/2006/relationships/printerSettings" Target="../printerSettings/printerSettings4.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8.xml"/><Relationship Id="rId5" Type="http://schemas.openxmlformats.org/officeDocument/2006/relationships/ctrlProp" Target="../ctrlProps/ctrlProp7.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7" Type="http://schemas.openxmlformats.org/officeDocument/2006/relationships/ctrlProp" Target="../ctrlProps/ctrlProp13.xml"/><Relationship Id="rId2" Type="http://schemas.openxmlformats.org/officeDocument/2006/relationships/printerSettings" Target="../printerSettings/printerSettings5.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12.xml"/><Relationship Id="rId5" Type="http://schemas.openxmlformats.org/officeDocument/2006/relationships/ctrlProp" Target="../ctrlProps/ctrlProp11.xml"/><Relationship Id="rId4"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7" Type="http://schemas.openxmlformats.org/officeDocument/2006/relationships/ctrlProp" Target="../ctrlProps/ctrlProp16.xml"/><Relationship Id="rId2" Type="http://schemas.openxmlformats.org/officeDocument/2006/relationships/printerSettings" Target="../printerSettings/printerSettings6.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0.xml"/><Relationship Id="rId3" Type="http://schemas.openxmlformats.org/officeDocument/2006/relationships/drawing" Target="../drawings/drawing6.xml"/><Relationship Id="rId7" Type="http://schemas.openxmlformats.org/officeDocument/2006/relationships/ctrlProp" Target="../ctrlProps/ctrlProp19.xml"/><Relationship Id="rId2" Type="http://schemas.openxmlformats.org/officeDocument/2006/relationships/printerSettings" Target="../printerSettings/printerSettings7.bin"/><Relationship Id="rId1" Type="http://schemas.openxmlformats.org/officeDocument/2006/relationships/hyperlink" Target="https://publichealthscotland.scot/our-areas-of-work/waiting-times/cancer-waiting-times/overview/what-are-the-cancer-waiting-time-standards/" TargetMode="External"/><Relationship Id="rId6" Type="http://schemas.openxmlformats.org/officeDocument/2006/relationships/ctrlProp" Target="../ctrlProps/ctrlProp18.xml"/><Relationship Id="rId5" Type="http://schemas.openxmlformats.org/officeDocument/2006/relationships/ctrlProp" Target="../ctrlProps/ctrlProp17.xml"/><Relationship Id="rId4" Type="http://schemas.openxmlformats.org/officeDocument/2006/relationships/vmlDrawing" Target="../drawings/vmlDrawing6.v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AF59"/>
  <sheetViews>
    <sheetView tabSelected="1" workbookViewId="0"/>
  </sheetViews>
  <sheetFormatPr defaultColWidth="9.140625" defaultRowHeight="15" x14ac:dyDescent="0.25"/>
  <cols>
    <col min="1" max="1" width="2.7109375" style="5" customWidth="1"/>
    <col min="2" max="15" width="9.140625" style="5"/>
    <col min="16" max="16" width="31.28515625" style="5" customWidth="1"/>
    <col min="17" max="17" width="9.140625" style="5" customWidth="1"/>
    <col min="18" max="16384" width="9.140625" style="5"/>
  </cols>
  <sheetData>
    <row r="1" spans="1:32" ht="24.75" customHeight="1" x14ac:dyDescent="0.25">
      <c r="A1" s="4"/>
      <c r="B1" s="178" t="s">
        <v>96</v>
      </c>
      <c r="C1" s="179"/>
      <c r="D1" s="179"/>
      <c r="E1" s="179"/>
      <c r="F1" s="179"/>
      <c r="G1" s="179"/>
      <c r="H1" s="179"/>
      <c r="I1" s="179"/>
      <c r="J1" s="179"/>
      <c r="K1" s="179"/>
      <c r="L1" s="179"/>
      <c r="M1" s="179"/>
      <c r="N1" s="179"/>
      <c r="O1" s="179"/>
      <c r="P1" s="179"/>
      <c r="Q1" s="134"/>
    </row>
    <row r="2" spans="1:32" ht="15" customHeight="1" x14ac:dyDescent="0.25">
      <c r="A2" s="4"/>
      <c r="B2" s="183" t="s">
        <v>45</v>
      </c>
      <c r="C2" s="184"/>
      <c r="D2" s="184"/>
      <c r="E2" s="184"/>
      <c r="F2" s="184"/>
      <c r="G2" s="184"/>
      <c r="H2" s="136"/>
      <c r="I2" s="136"/>
      <c r="J2" s="136"/>
      <c r="K2" s="136"/>
      <c r="L2" s="4"/>
      <c r="M2" s="185"/>
      <c r="N2" s="186"/>
      <c r="O2" s="186"/>
      <c r="P2" s="186"/>
      <c r="Q2" s="186"/>
    </row>
    <row r="3" spans="1:32" ht="15" customHeight="1" x14ac:dyDescent="0.25">
      <c r="A3" s="4"/>
      <c r="B3" s="135"/>
      <c r="C3" s="136"/>
      <c r="D3" s="136"/>
      <c r="E3" s="136"/>
      <c r="F3" s="136"/>
      <c r="G3" s="136"/>
      <c r="H3" s="136"/>
      <c r="I3" s="136"/>
      <c r="J3" s="136"/>
      <c r="K3" s="136"/>
      <c r="L3" s="4"/>
      <c r="M3" s="137"/>
      <c r="N3" s="138"/>
      <c r="O3" s="138"/>
      <c r="P3" s="138"/>
      <c r="Q3" s="138"/>
    </row>
    <row r="4" spans="1:32" x14ac:dyDescent="0.25">
      <c r="A4" s="4"/>
      <c r="B4" s="171" t="s">
        <v>46</v>
      </c>
      <c r="C4" s="172"/>
      <c r="D4" s="172"/>
      <c r="E4" s="172"/>
      <c r="F4" s="172"/>
      <c r="G4" s="172"/>
      <c r="H4" s="172"/>
      <c r="I4" s="172"/>
      <c r="J4" s="172"/>
      <c r="K4" s="172"/>
      <c r="L4" s="172"/>
      <c r="M4" s="172"/>
      <c r="N4" s="172"/>
      <c r="O4" s="172"/>
      <c r="P4" s="172"/>
      <c r="Q4" s="172"/>
    </row>
    <row r="5" spans="1:32" ht="15" customHeight="1" x14ac:dyDescent="0.25">
      <c r="A5" s="6"/>
      <c r="B5" s="187" t="s">
        <v>242</v>
      </c>
      <c r="C5" s="188"/>
      <c r="D5" s="188"/>
      <c r="E5" s="188"/>
      <c r="F5" s="188"/>
      <c r="G5" s="188"/>
      <c r="H5" s="188"/>
      <c r="I5" s="188"/>
      <c r="J5" s="188"/>
      <c r="K5" s="188"/>
      <c r="L5" s="188"/>
      <c r="M5" s="188"/>
      <c r="N5" s="188"/>
      <c r="O5" s="188"/>
      <c r="P5" s="189"/>
      <c r="Q5" s="6"/>
      <c r="R5" s="187"/>
      <c r="S5" s="188"/>
      <c r="T5" s="188"/>
      <c r="U5" s="188"/>
      <c r="V5" s="188"/>
      <c r="W5" s="188"/>
      <c r="X5" s="188"/>
      <c r="Y5" s="188"/>
      <c r="Z5" s="188"/>
      <c r="AA5" s="188"/>
      <c r="AB5" s="188"/>
      <c r="AC5" s="188"/>
      <c r="AD5" s="188"/>
      <c r="AE5" s="188"/>
      <c r="AF5" s="189"/>
    </row>
    <row r="6" spans="1:32" ht="15" customHeight="1" x14ac:dyDescent="0.25">
      <c r="A6" s="7"/>
      <c r="B6" s="190" t="s">
        <v>243</v>
      </c>
      <c r="C6" s="191"/>
      <c r="D6" s="191"/>
      <c r="E6" s="191"/>
      <c r="F6" s="191"/>
      <c r="G6" s="191"/>
      <c r="H6" s="191"/>
      <c r="I6" s="191"/>
      <c r="J6" s="191"/>
      <c r="K6" s="191"/>
      <c r="L6" s="191"/>
      <c r="M6" s="191"/>
      <c r="N6" s="191"/>
      <c r="O6" s="191"/>
      <c r="P6" s="192"/>
      <c r="Q6" s="7"/>
      <c r="R6" s="190"/>
      <c r="S6" s="191"/>
      <c r="T6" s="191"/>
      <c r="U6" s="191"/>
      <c r="V6" s="191"/>
      <c r="W6" s="191"/>
      <c r="X6" s="191"/>
      <c r="Y6" s="191"/>
      <c r="Z6" s="191"/>
      <c r="AA6" s="191"/>
      <c r="AB6" s="191"/>
      <c r="AC6" s="191"/>
      <c r="AD6" s="191"/>
      <c r="AE6" s="191"/>
      <c r="AF6" s="192"/>
    </row>
    <row r="7" spans="1:32" ht="15" customHeight="1" x14ac:dyDescent="0.25">
      <c r="A7" s="7"/>
      <c r="B7" s="190" t="s">
        <v>244</v>
      </c>
      <c r="C7" s="191"/>
      <c r="D7" s="191"/>
      <c r="E7" s="191"/>
      <c r="F7" s="191"/>
      <c r="G7" s="191"/>
      <c r="H7" s="191"/>
      <c r="I7" s="191"/>
      <c r="J7" s="191"/>
      <c r="K7" s="191"/>
      <c r="L7" s="191"/>
      <c r="M7" s="191"/>
      <c r="N7" s="191"/>
      <c r="O7" s="191"/>
      <c r="P7" s="192"/>
      <c r="Q7" s="7"/>
      <c r="R7" s="190"/>
      <c r="S7" s="191"/>
      <c r="T7" s="191"/>
      <c r="U7" s="191"/>
      <c r="V7" s="191"/>
      <c r="W7" s="191"/>
      <c r="X7" s="191"/>
      <c r="Y7" s="191"/>
      <c r="Z7" s="191"/>
      <c r="AA7" s="191"/>
      <c r="AB7" s="191"/>
      <c r="AC7" s="191"/>
      <c r="AD7" s="191"/>
      <c r="AE7" s="191"/>
      <c r="AF7" s="192"/>
    </row>
    <row r="8" spans="1:32" ht="15" customHeight="1" x14ac:dyDescent="0.25">
      <c r="A8" s="6"/>
      <c r="B8" s="187" t="s">
        <v>245</v>
      </c>
      <c r="C8" s="188"/>
      <c r="D8" s="188"/>
      <c r="E8" s="188"/>
      <c r="F8" s="188"/>
      <c r="G8" s="188"/>
      <c r="H8" s="188"/>
      <c r="I8" s="188"/>
      <c r="J8" s="188"/>
      <c r="K8" s="188"/>
      <c r="L8" s="188"/>
      <c r="M8" s="188"/>
      <c r="N8" s="188"/>
      <c r="O8" s="188"/>
      <c r="P8" s="189"/>
      <c r="Q8" s="7"/>
      <c r="R8" s="139"/>
      <c r="S8" s="140"/>
      <c r="T8" s="140"/>
      <c r="U8" s="140"/>
      <c r="V8" s="140"/>
      <c r="W8" s="140"/>
      <c r="X8" s="140"/>
      <c r="Y8" s="140"/>
      <c r="Z8" s="140"/>
      <c r="AA8" s="140"/>
      <c r="AB8" s="140"/>
      <c r="AC8" s="140"/>
      <c r="AD8" s="140"/>
      <c r="AE8" s="140"/>
      <c r="AF8" s="141"/>
    </row>
    <row r="9" spans="1:32" ht="15" customHeight="1" x14ac:dyDescent="0.25">
      <c r="A9" s="7"/>
      <c r="B9" s="190" t="s">
        <v>246</v>
      </c>
      <c r="C9" s="191"/>
      <c r="D9" s="191"/>
      <c r="E9" s="191"/>
      <c r="F9" s="191"/>
      <c r="G9" s="191"/>
      <c r="H9" s="191"/>
      <c r="I9" s="191"/>
      <c r="J9" s="191"/>
      <c r="K9" s="191"/>
      <c r="L9" s="191"/>
      <c r="M9" s="191"/>
      <c r="N9" s="191"/>
      <c r="O9" s="191"/>
      <c r="P9" s="192"/>
      <c r="Q9" s="7"/>
      <c r="R9" s="139"/>
      <c r="S9" s="140"/>
      <c r="T9" s="140"/>
      <c r="U9" s="140"/>
      <c r="V9" s="140"/>
      <c r="W9" s="140"/>
      <c r="X9" s="140"/>
      <c r="Y9" s="140"/>
      <c r="Z9" s="140"/>
      <c r="AA9" s="140"/>
      <c r="AB9" s="140"/>
      <c r="AC9" s="140"/>
      <c r="AD9" s="140"/>
      <c r="AE9" s="140"/>
      <c r="AF9" s="141"/>
    </row>
    <row r="10" spans="1:32" ht="15" customHeight="1" x14ac:dyDescent="0.25">
      <c r="A10" s="7"/>
      <c r="B10" s="190" t="s">
        <v>247</v>
      </c>
      <c r="C10" s="191"/>
      <c r="D10" s="191"/>
      <c r="E10" s="191"/>
      <c r="F10" s="191"/>
      <c r="G10" s="191"/>
      <c r="H10" s="191"/>
      <c r="I10" s="191"/>
      <c r="J10" s="191"/>
      <c r="K10" s="191"/>
      <c r="L10" s="191"/>
      <c r="M10" s="191"/>
      <c r="N10" s="191"/>
      <c r="O10" s="191"/>
      <c r="P10" s="192"/>
      <c r="Q10" s="7"/>
      <c r="R10" s="139"/>
      <c r="S10" s="140"/>
      <c r="T10" s="140"/>
      <c r="U10" s="140"/>
      <c r="V10" s="140"/>
      <c r="W10" s="140"/>
      <c r="X10" s="140"/>
      <c r="Y10" s="140"/>
      <c r="Z10" s="140"/>
      <c r="AA10" s="140"/>
      <c r="AB10" s="140"/>
      <c r="AC10" s="140"/>
      <c r="AD10" s="140"/>
      <c r="AE10" s="140"/>
      <c r="AF10" s="141"/>
    </row>
    <row r="11" spans="1:32" ht="15" customHeight="1" x14ac:dyDescent="0.25">
      <c r="A11" s="142"/>
      <c r="B11" s="143"/>
      <c r="C11" s="144"/>
      <c r="D11" s="144"/>
      <c r="E11" s="144"/>
      <c r="F11" s="144"/>
      <c r="G11" s="144"/>
      <c r="H11" s="144"/>
      <c r="I11" s="144"/>
      <c r="J11" s="144"/>
      <c r="K11" s="144"/>
      <c r="L11" s="144"/>
      <c r="M11" s="144"/>
      <c r="N11" s="144"/>
      <c r="O11" s="144"/>
      <c r="P11" s="144"/>
      <c r="Q11" s="144"/>
    </row>
    <row r="12" spans="1:32" x14ac:dyDescent="0.25">
      <c r="A12" s="145"/>
      <c r="B12" s="171" t="s">
        <v>47</v>
      </c>
      <c r="C12" s="172"/>
      <c r="D12" s="172"/>
      <c r="E12" s="172"/>
      <c r="F12" s="172"/>
      <c r="G12" s="172"/>
      <c r="H12" s="172"/>
      <c r="I12" s="172"/>
      <c r="J12" s="172"/>
      <c r="K12" s="172"/>
      <c r="L12" s="172"/>
      <c r="M12" s="172"/>
      <c r="N12" s="172"/>
      <c r="O12" s="172"/>
      <c r="P12" s="172"/>
      <c r="Q12" s="172"/>
    </row>
    <row r="13" spans="1:32" ht="18.75" customHeight="1" x14ac:dyDescent="0.25">
      <c r="A13" s="106"/>
      <c r="B13" s="197" t="s">
        <v>179</v>
      </c>
      <c r="C13" s="198"/>
      <c r="D13" s="198"/>
      <c r="E13" s="198"/>
      <c r="F13" s="198"/>
      <c r="G13" s="198"/>
      <c r="H13" s="198"/>
      <c r="I13" s="198"/>
      <c r="J13" s="198"/>
      <c r="K13" s="198"/>
      <c r="L13" s="198"/>
      <c r="M13" s="198"/>
      <c r="N13" s="198"/>
      <c r="O13" s="198"/>
      <c r="P13" s="198"/>
      <c r="Q13" s="106"/>
    </row>
    <row r="14" spans="1:32" ht="15" customHeight="1" x14ac:dyDescent="0.25">
      <c r="A14" s="106"/>
      <c r="B14" s="147"/>
      <c r="C14" s="147"/>
      <c r="D14" s="147"/>
      <c r="E14" s="147"/>
      <c r="F14" s="147"/>
      <c r="G14" s="147"/>
      <c r="H14" s="147"/>
      <c r="I14" s="147"/>
      <c r="J14" s="147"/>
      <c r="K14" s="147"/>
      <c r="L14" s="147"/>
      <c r="M14" s="147"/>
      <c r="N14" s="147"/>
      <c r="O14" s="147"/>
      <c r="P14" s="147"/>
      <c r="Q14" s="106"/>
    </row>
    <row r="15" spans="1:32" ht="15" customHeight="1" x14ac:dyDescent="0.25">
      <c r="A15" s="106"/>
      <c r="B15" s="195" t="s">
        <v>48</v>
      </c>
      <c r="C15" s="196"/>
      <c r="D15" s="196"/>
      <c r="E15" s="196"/>
      <c r="F15" s="196"/>
      <c r="G15" s="196"/>
      <c r="H15" s="196"/>
      <c r="I15" s="196"/>
      <c r="J15" s="196"/>
      <c r="K15" s="196"/>
      <c r="L15" s="196"/>
      <c r="M15" s="196"/>
      <c r="N15" s="196"/>
      <c r="O15" s="196"/>
      <c r="P15" s="196"/>
      <c r="Q15" s="106"/>
    </row>
    <row r="16" spans="1:32" ht="15" customHeight="1" x14ac:dyDescent="0.25">
      <c r="A16" s="106"/>
      <c r="B16" s="197" t="s">
        <v>49</v>
      </c>
      <c r="C16" s="198"/>
      <c r="D16" s="198"/>
      <c r="E16" s="198"/>
      <c r="F16" s="198"/>
      <c r="G16" s="198"/>
      <c r="H16" s="198"/>
      <c r="I16" s="198"/>
      <c r="J16" s="198"/>
      <c r="K16" s="198"/>
      <c r="L16" s="198"/>
      <c r="M16" s="198"/>
      <c r="N16" s="198"/>
      <c r="O16" s="198"/>
      <c r="P16" s="198"/>
      <c r="Q16" s="106"/>
    </row>
    <row r="17" spans="1:17" x14ac:dyDescent="0.25">
      <c r="B17" s="148" t="s">
        <v>50</v>
      </c>
      <c r="C17" s="146"/>
      <c r="D17" s="146"/>
      <c r="E17" s="146"/>
      <c r="F17" s="146"/>
      <c r="G17" s="146"/>
      <c r="H17" s="146"/>
      <c r="I17" s="146"/>
      <c r="J17" s="146"/>
      <c r="K17" s="146"/>
      <c r="L17" s="146"/>
      <c r="M17" s="146"/>
      <c r="N17" s="146"/>
      <c r="O17" s="146"/>
      <c r="P17" s="146"/>
      <c r="Q17" s="106"/>
    </row>
    <row r="18" spans="1:17" x14ac:dyDescent="0.25">
      <c r="B18" s="148" t="s">
        <v>51</v>
      </c>
      <c r="C18" s="146"/>
      <c r="D18" s="146"/>
      <c r="E18" s="146"/>
      <c r="F18" s="146"/>
      <c r="G18" s="146"/>
      <c r="H18" s="146"/>
      <c r="I18" s="146"/>
      <c r="J18" s="146"/>
      <c r="K18" s="146"/>
      <c r="L18" s="146"/>
      <c r="M18" s="146"/>
      <c r="N18" s="146"/>
      <c r="O18" s="146"/>
      <c r="P18" s="146"/>
      <c r="Q18" s="106"/>
    </row>
    <row r="19" spans="1:17" x14ac:dyDescent="0.25">
      <c r="B19" s="148" t="s">
        <v>52</v>
      </c>
      <c r="C19" s="146"/>
      <c r="D19" s="146"/>
      <c r="E19" s="146"/>
      <c r="F19" s="146"/>
      <c r="G19" s="146"/>
      <c r="H19" s="146"/>
      <c r="I19" s="146"/>
      <c r="J19" s="146"/>
      <c r="K19" s="146"/>
      <c r="L19" s="146"/>
      <c r="M19" s="146"/>
      <c r="N19" s="146"/>
      <c r="O19" s="146"/>
      <c r="P19" s="146"/>
      <c r="Q19" s="106"/>
    </row>
    <row r="20" spans="1:17" x14ac:dyDescent="0.25">
      <c r="B20" s="148" t="s">
        <v>53</v>
      </c>
      <c r="C20" s="146"/>
      <c r="D20" s="146"/>
      <c r="E20" s="146"/>
      <c r="F20" s="146"/>
      <c r="G20" s="146"/>
      <c r="H20" s="146"/>
      <c r="I20" s="146"/>
      <c r="J20" s="146"/>
      <c r="K20" s="146"/>
      <c r="L20" s="146"/>
      <c r="M20" s="146"/>
      <c r="N20" s="146"/>
      <c r="O20" s="146"/>
      <c r="P20" s="146"/>
      <c r="Q20" s="106"/>
    </row>
    <row r="21" spans="1:17" x14ac:dyDescent="0.25">
      <c r="B21" s="148" t="s">
        <v>89</v>
      </c>
      <c r="C21" s="146"/>
      <c r="D21" s="146"/>
      <c r="E21" s="146"/>
      <c r="F21" s="146"/>
      <c r="G21" s="146"/>
      <c r="H21" s="146"/>
      <c r="I21" s="146"/>
      <c r="J21" s="146"/>
      <c r="K21" s="146"/>
      <c r="L21" s="146"/>
      <c r="M21" s="146"/>
      <c r="N21" s="146"/>
      <c r="O21" s="146"/>
      <c r="P21" s="146"/>
      <c r="Q21" s="106"/>
    </row>
    <row r="22" spans="1:17" x14ac:dyDescent="0.25">
      <c r="B22" s="148" t="s">
        <v>160</v>
      </c>
      <c r="C22" s="146"/>
      <c r="D22" s="146"/>
      <c r="E22" s="146"/>
      <c r="F22" s="146"/>
      <c r="G22" s="146"/>
      <c r="H22" s="146"/>
      <c r="I22" s="146"/>
      <c r="J22" s="146"/>
      <c r="K22" s="146"/>
      <c r="L22" s="146"/>
      <c r="M22" s="146"/>
      <c r="N22" s="146"/>
      <c r="O22" s="146"/>
      <c r="P22" s="146"/>
      <c r="Q22" s="106"/>
    </row>
    <row r="23" spans="1:17" x14ac:dyDescent="0.25">
      <c r="B23" s="148" t="s">
        <v>95</v>
      </c>
      <c r="C23" s="146"/>
      <c r="D23" s="146"/>
      <c r="E23" s="146"/>
      <c r="F23" s="146"/>
      <c r="G23" s="146"/>
      <c r="H23" s="146"/>
      <c r="I23" s="146"/>
      <c r="J23" s="146"/>
      <c r="K23" s="146"/>
      <c r="L23" s="146"/>
      <c r="M23" s="146"/>
      <c r="N23" s="146"/>
      <c r="O23" s="146"/>
      <c r="P23" s="146"/>
      <c r="Q23" s="106"/>
    </row>
    <row r="24" spans="1:17" x14ac:dyDescent="0.25">
      <c r="A24" s="106"/>
      <c r="B24" s="197"/>
      <c r="C24" s="198"/>
      <c r="D24" s="198"/>
      <c r="E24" s="198"/>
      <c r="F24" s="198"/>
      <c r="G24" s="198"/>
      <c r="H24" s="198"/>
      <c r="I24" s="198"/>
      <c r="J24" s="198"/>
      <c r="K24" s="198"/>
      <c r="L24" s="198"/>
      <c r="M24" s="198"/>
      <c r="N24" s="198"/>
      <c r="O24" s="198"/>
      <c r="P24" s="198"/>
      <c r="Q24" s="106"/>
    </row>
    <row r="25" spans="1:17" ht="15" customHeight="1" x14ac:dyDescent="0.25">
      <c r="A25" s="106"/>
      <c r="B25" s="195" t="s">
        <v>54</v>
      </c>
      <c r="C25" s="196"/>
      <c r="D25" s="196"/>
      <c r="E25" s="196"/>
      <c r="F25" s="196"/>
      <c r="G25" s="196"/>
      <c r="H25" s="196"/>
      <c r="I25" s="196"/>
      <c r="J25" s="196"/>
      <c r="K25" s="196"/>
      <c r="L25" s="196"/>
      <c r="M25" s="196"/>
      <c r="N25" s="196"/>
      <c r="O25" s="196"/>
      <c r="P25" s="196"/>
      <c r="Q25" s="106"/>
    </row>
    <row r="26" spans="1:17" x14ac:dyDescent="0.25">
      <c r="A26" s="149"/>
      <c r="B26" s="181" t="s">
        <v>55</v>
      </c>
      <c r="C26" s="182"/>
      <c r="D26" s="182"/>
      <c r="E26" s="182"/>
      <c r="F26" s="182"/>
      <c r="G26" s="182"/>
      <c r="H26" s="182"/>
      <c r="I26" s="182"/>
      <c r="J26" s="182"/>
      <c r="K26" s="182"/>
      <c r="L26" s="182"/>
      <c r="M26" s="182"/>
      <c r="N26" s="182"/>
      <c r="O26" s="182"/>
      <c r="P26" s="182"/>
      <c r="Q26" s="149"/>
    </row>
    <row r="27" spans="1:17" x14ac:dyDescent="0.25">
      <c r="B27" s="148" t="s">
        <v>56</v>
      </c>
      <c r="C27" s="149"/>
      <c r="D27" s="149"/>
      <c r="E27" s="149"/>
      <c r="F27" s="149"/>
      <c r="G27" s="149"/>
      <c r="H27" s="149"/>
      <c r="I27" s="149"/>
      <c r="J27" s="149"/>
      <c r="K27" s="149"/>
      <c r="L27" s="149"/>
      <c r="M27" s="149"/>
      <c r="N27" s="149"/>
      <c r="O27" s="149"/>
      <c r="P27" s="149"/>
      <c r="Q27" s="149"/>
    </row>
    <row r="28" spans="1:17" x14ac:dyDescent="0.25">
      <c r="B28" s="149" t="s">
        <v>57</v>
      </c>
      <c r="C28" s="149"/>
      <c r="D28" s="149"/>
      <c r="E28" s="149"/>
      <c r="F28" s="149"/>
      <c r="G28" s="149"/>
      <c r="H28" s="149"/>
      <c r="I28" s="149"/>
      <c r="J28" s="149"/>
      <c r="K28" s="149"/>
      <c r="L28" s="149"/>
      <c r="M28" s="149"/>
      <c r="N28" s="149"/>
      <c r="O28" s="149"/>
      <c r="P28" s="149"/>
      <c r="Q28" s="149"/>
    </row>
    <row r="29" spans="1:17" x14ac:dyDescent="0.25">
      <c r="B29" s="148" t="s">
        <v>58</v>
      </c>
      <c r="C29" s="149"/>
      <c r="D29" s="149"/>
      <c r="E29" s="149"/>
      <c r="F29" s="149"/>
      <c r="G29" s="149"/>
      <c r="H29" s="149"/>
      <c r="I29" s="149"/>
      <c r="J29" s="149"/>
      <c r="K29" s="149"/>
      <c r="L29" s="149"/>
      <c r="M29" s="149"/>
      <c r="N29" s="149"/>
      <c r="O29" s="149"/>
      <c r="P29" s="149"/>
      <c r="Q29" s="149"/>
    </row>
    <row r="30" spans="1:17" x14ac:dyDescent="0.25">
      <c r="B30" s="148" t="s">
        <v>59</v>
      </c>
      <c r="C30" s="149"/>
      <c r="D30" s="149"/>
      <c r="E30" s="149"/>
      <c r="F30" s="149"/>
      <c r="G30" s="149"/>
      <c r="H30" s="149"/>
      <c r="I30" s="149"/>
      <c r="J30" s="149"/>
      <c r="K30" s="149"/>
      <c r="L30" s="149"/>
      <c r="M30" s="149"/>
      <c r="N30" s="149"/>
      <c r="O30" s="149"/>
      <c r="P30" s="149"/>
      <c r="Q30" s="149"/>
    </row>
    <row r="31" spans="1:17" x14ac:dyDescent="0.25">
      <c r="B31" s="148" t="s">
        <v>60</v>
      </c>
      <c r="C31" s="149"/>
      <c r="D31" s="149"/>
      <c r="E31" s="149"/>
      <c r="F31" s="149"/>
      <c r="G31" s="149"/>
      <c r="H31" s="149"/>
      <c r="I31" s="149"/>
      <c r="J31" s="149"/>
      <c r="K31" s="149"/>
      <c r="L31" s="149"/>
      <c r="M31" s="149"/>
      <c r="N31" s="149"/>
      <c r="O31" s="149"/>
      <c r="P31" s="149"/>
      <c r="Q31" s="149"/>
    </row>
    <row r="32" spans="1:17" x14ac:dyDescent="0.25">
      <c r="A32" s="148"/>
      <c r="B32" s="149"/>
      <c r="C32" s="149"/>
      <c r="D32" s="149"/>
      <c r="E32" s="149"/>
      <c r="F32" s="149"/>
      <c r="G32" s="149"/>
      <c r="H32" s="149"/>
      <c r="I32" s="149"/>
      <c r="J32" s="149"/>
      <c r="K32" s="149"/>
      <c r="L32" s="149"/>
      <c r="M32" s="149"/>
      <c r="N32" s="149"/>
      <c r="O32" s="149"/>
      <c r="P32" s="149"/>
      <c r="Q32" s="149"/>
    </row>
    <row r="33" spans="1:17" x14ac:dyDescent="0.25">
      <c r="A33" s="149"/>
      <c r="B33" s="149" t="s">
        <v>61</v>
      </c>
      <c r="C33" s="149"/>
      <c r="D33" s="149"/>
      <c r="E33" s="149"/>
      <c r="F33" s="149"/>
      <c r="G33" s="149"/>
      <c r="H33" s="149"/>
      <c r="I33" s="149"/>
      <c r="J33" s="149"/>
      <c r="K33" s="149"/>
      <c r="L33" s="149"/>
      <c r="M33" s="149"/>
      <c r="N33" s="149"/>
      <c r="O33" s="149"/>
      <c r="P33" s="149"/>
      <c r="Q33" s="149"/>
    </row>
    <row r="34" spans="1:17" x14ac:dyDescent="0.25">
      <c r="A34" s="149"/>
      <c r="B34" s="149" t="s">
        <v>62</v>
      </c>
      <c r="C34" s="149"/>
      <c r="D34" s="149"/>
      <c r="E34" s="149"/>
      <c r="F34" s="149"/>
      <c r="G34" s="149"/>
      <c r="H34" s="149"/>
      <c r="I34" s="149"/>
      <c r="J34" s="149"/>
      <c r="K34" s="149"/>
      <c r="L34" s="149"/>
      <c r="M34" s="149"/>
      <c r="N34" s="149"/>
      <c r="O34" s="149"/>
      <c r="P34" s="149"/>
      <c r="Q34" s="149"/>
    </row>
    <row r="35" spans="1:17" x14ac:dyDescent="0.25">
      <c r="A35" s="149"/>
      <c r="B35" s="149" t="s">
        <v>63</v>
      </c>
      <c r="C35" s="149"/>
      <c r="D35" s="149"/>
      <c r="E35" s="149"/>
      <c r="F35" s="149"/>
      <c r="G35" s="149"/>
      <c r="H35" s="149"/>
      <c r="I35" s="149"/>
      <c r="J35" s="149"/>
      <c r="K35" s="149"/>
      <c r="L35" s="149"/>
      <c r="M35" s="149"/>
      <c r="N35" s="149"/>
      <c r="O35" s="149"/>
      <c r="P35" s="149"/>
      <c r="Q35" s="149"/>
    </row>
    <row r="36" spans="1:17" x14ac:dyDescent="0.25">
      <c r="B36" s="148" t="s">
        <v>64</v>
      </c>
      <c r="C36" s="149"/>
      <c r="D36" s="149"/>
      <c r="E36" s="149"/>
      <c r="F36" s="149"/>
      <c r="G36" s="149"/>
      <c r="H36" s="149"/>
      <c r="I36" s="149"/>
      <c r="J36" s="149"/>
      <c r="K36" s="149"/>
      <c r="L36" s="149"/>
      <c r="M36" s="149"/>
      <c r="N36" s="149"/>
      <c r="O36" s="149"/>
      <c r="P36" s="149"/>
      <c r="Q36" s="149"/>
    </row>
    <row r="37" spans="1:17" x14ac:dyDescent="0.25">
      <c r="B37" s="148" t="s">
        <v>65</v>
      </c>
      <c r="C37" s="149"/>
      <c r="D37" s="149"/>
      <c r="E37" s="149"/>
      <c r="F37" s="149"/>
      <c r="G37" s="149"/>
      <c r="H37" s="149"/>
      <c r="I37" s="149"/>
      <c r="J37" s="149"/>
      <c r="K37" s="149"/>
      <c r="L37" s="149"/>
      <c r="M37" s="149"/>
      <c r="N37" s="149"/>
      <c r="O37" s="149"/>
      <c r="P37" s="149"/>
      <c r="Q37" s="149"/>
    </row>
    <row r="38" spans="1:17" x14ac:dyDescent="0.25">
      <c r="B38" s="148" t="s">
        <v>66</v>
      </c>
      <c r="C38" s="149"/>
      <c r="D38" s="149"/>
      <c r="E38" s="149"/>
      <c r="F38" s="149"/>
      <c r="G38" s="149"/>
      <c r="H38" s="149"/>
      <c r="I38" s="149"/>
      <c r="J38" s="149"/>
      <c r="K38" s="149"/>
      <c r="L38" s="149"/>
      <c r="M38" s="149"/>
      <c r="N38" s="149"/>
      <c r="O38" s="149"/>
      <c r="P38" s="149"/>
      <c r="Q38" s="149"/>
    </row>
    <row r="39" spans="1:17" x14ac:dyDescent="0.25">
      <c r="B39" s="148" t="s">
        <v>67</v>
      </c>
      <c r="C39" s="149"/>
      <c r="D39" s="149"/>
      <c r="E39" s="149"/>
      <c r="F39" s="149"/>
      <c r="G39" s="149"/>
      <c r="H39" s="149"/>
      <c r="I39" s="149"/>
      <c r="J39" s="149"/>
      <c r="K39" s="149"/>
      <c r="L39" s="149"/>
      <c r="M39" s="149"/>
      <c r="N39" s="149"/>
      <c r="O39" s="149"/>
      <c r="P39" s="149"/>
      <c r="Q39" s="149"/>
    </row>
    <row r="40" spans="1:17" x14ac:dyDescent="0.25">
      <c r="B40" s="148" t="s">
        <v>68</v>
      </c>
      <c r="C40" s="149"/>
      <c r="D40" s="149"/>
      <c r="E40" s="149"/>
      <c r="F40" s="149"/>
      <c r="G40" s="149"/>
      <c r="H40" s="149"/>
      <c r="I40" s="149"/>
      <c r="J40" s="149"/>
      <c r="K40" s="149"/>
      <c r="L40" s="149"/>
      <c r="M40" s="149"/>
      <c r="N40" s="149"/>
      <c r="O40" s="149"/>
      <c r="P40" s="149"/>
      <c r="Q40" s="149"/>
    </row>
    <row r="41" spans="1:17" x14ac:dyDescent="0.25">
      <c r="B41" s="148" t="s">
        <v>69</v>
      </c>
      <c r="C41" s="149"/>
      <c r="D41" s="149"/>
      <c r="E41" s="149"/>
      <c r="F41" s="149"/>
      <c r="G41" s="149"/>
      <c r="H41" s="149"/>
      <c r="I41" s="149"/>
      <c r="J41" s="149"/>
      <c r="K41" s="149"/>
      <c r="L41" s="149"/>
      <c r="M41" s="149"/>
      <c r="N41" s="149"/>
      <c r="O41" s="149"/>
      <c r="P41" s="149"/>
      <c r="Q41" s="149"/>
    </row>
    <row r="42" spans="1:17" x14ac:dyDescent="0.25">
      <c r="A42" s="148"/>
      <c r="B42" s="149"/>
      <c r="C42" s="149"/>
      <c r="D42" s="149"/>
      <c r="E42" s="149"/>
      <c r="F42" s="149"/>
      <c r="G42" s="149"/>
      <c r="H42" s="149"/>
      <c r="I42" s="149"/>
      <c r="J42" s="149"/>
      <c r="K42" s="149"/>
      <c r="L42" s="149"/>
      <c r="M42" s="149"/>
      <c r="N42" s="149"/>
      <c r="O42" s="149"/>
      <c r="P42" s="149"/>
      <c r="Q42" s="149"/>
    </row>
    <row r="43" spans="1:17" ht="36" customHeight="1" x14ac:dyDescent="0.25">
      <c r="A43" s="104"/>
      <c r="B43" s="175" t="s">
        <v>180</v>
      </c>
      <c r="C43" s="176"/>
      <c r="D43" s="176"/>
      <c r="E43" s="176"/>
      <c r="F43" s="176"/>
      <c r="G43" s="176"/>
      <c r="H43" s="176"/>
      <c r="I43" s="176"/>
      <c r="J43" s="176"/>
      <c r="K43" s="176"/>
      <c r="L43" s="176"/>
      <c r="M43" s="176"/>
      <c r="N43" s="176"/>
      <c r="O43" s="176"/>
      <c r="P43" s="177"/>
      <c r="Q43" s="105"/>
    </row>
    <row r="44" spans="1:17" ht="27.75" customHeight="1" x14ac:dyDescent="0.25">
      <c r="A44" s="104"/>
      <c r="B44" s="175" t="s">
        <v>181</v>
      </c>
      <c r="C44" s="176"/>
      <c r="D44" s="176"/>
      <c r="E44" s="176"/>
      <c r="F44" s="176"/>
      <c r="G44" s="176"/>
      <c r="H44" s="176"/>
      <c r="I44" s="176"/>
      <c r="J44" s="176"/>
      <c r="K44" s="176"/>
      <c r="L44" s="176"/>
      <c r="M44" s="176"/>
      <c r="N44" s="176"/>
      <c r="O44" s="176"/>
      <c r="P44" s="177"/>
      <c r="Q44" s="105"/>
    </row>
    <row r="45" spans="1:17" ht="15" customHeight="1" x14ac:dyDescent="0.25">
      <c r="A45" s="104"/>
      <c r="B45" s="175" t="s">
        <v>194</v>
      </c>
      <c r="C45" s="204"/>
      <c r="D45" s="204"/>
      <c r="E45" s="204"/>
      <c r="F45" s="204"/>
      <c r="G45" s="204"/>
      <c r="H45" s="204"/>
      <c r="I45" s="204"/>
      <c r="J45" s="204"/>
      <c r="K45" s="204"/>
      <c r="L45" s="204"/>
      <c r="M45" s="204"/>
      <c r="N45" s="204"/>
      <c r="O45" s="204"/>
      <c r="P45" s="205"/>
      <c r="Q45" s="105"/>
    </row>
    <row r="46" spans="1:17" ht="15" customHeight="1" x14ac:dyDescent="0.25">
      <c r="A46" s="106"/>
      <c r="B46" s="180" t="s">
        <v>182</v>
      </c>
      <c r="C46" s="181"/>
      <c r="D46" s="181"/>
      <c r="E46" s="181"/>
      <c r="F46" s="181"/>
      <c r="G46" s="181"/>
      <c r="H46" s="181"/>
      <c r="I46" s="181"/>
      <c r="J46" s="181"/>
      <c r="K46" s="181"/>
      <c r="L46" s="181"/>
      <c r="M46" s="181"/>
      <c r="N46" s="181"/>
      <c r="O46" s="181"/>
      <c r="P46" s="181"/>
      <c r="Q46" s="150"/>
    </row>
    <row r="47" spans="1:17" ht="15" customHeight="1" x14ac:dyDescent="0.25">
      <c r="A47" s="106"/>
      <c r="B47" s="180" t="s">
        <v>183</v>
      </c>
      <c r="C47" s="181"/>
      <c r="D47" s="181"/>
      <c r="E47" s="181"/>
      <c r="F47" s="181"/>
      <c r="G47" s="181"/>
      <c r="H47" s="181"/>
      <c r="I47" s="181"/>
      <c r="J47" s="181"/>
      <c r="K47" s="181"/>
      <c r="L47" s="181"/>
      <c r="M47" s="181"/>
      <c r="N47" s="181"/>
      <c r="O47" s="181"/>
      <c r="P47" s="181"/>
      <c r="Q47" s="150"/>
    </row>
    <row r="48" spans="1:17" ht="27" customHeight="1" x14ac:dyDescent="0.25">
      <c r="A48" s="104"/>
      <c r="B48" s="193" t="s">
        <v>184</v>
      </c>
      <c r="C48" s="194"/>
      <c r="D48" s="194"/>
      <c r="E48" s="194"/>
      <c r="F48" s="194"/>
      <c r="G48" s="194"/>
      <c r="H48" s="194"/>
      <c r="I48" s="194"/>
      <c r="J48" s="194"/>
      <c r="K48" s="194"/>
      <c r="L48" s="194"/>
      <c r="M48" s="194"/>
      <c r="N48" s="194"/>
      <c r="O48" s="194"/>
      <c r="P48" s="194"/>
      <c r="Q48" s="105"/>
    </row>
    <row r="49" spans="1:21" ht="15" customHeight="1" x14ac:dyDescent="0.25">
      <c r="A49" s="106"/>
      <c r="B49" s="206" t="s">
        <v>90</v>
      </c>
      <c r="C49" s="207"/>
      <c r="D49" s="207"/>
      <c r="E49" s="207"/>
      <c r="F49" s="207"/>
      <c r="G49" s="207"/>
      <c r="H49" s="207"/>
      <c r="I49" s="207"/>
      <c r="J49" s="207"/>
      <c r="K49" s="207"/>
      <c r="L49" s="207"/>
      <c r="M49" s="207"/>
      <c r="N49" s="207"/>
      <c r="O49" s="207"/>
      <c r="P49" s="207"/>
      <c r="Q49" s="106"/>
    </row>
    <row r="50" spans="1:21" ht="15" customHeight="1" x14ac:dyDescent="0.25">
      <c r="A50" s="106"/>
      <c r="B50" s="173" t="s">
        <v>195</v>
      </c>
      <c r="C50" s="174"/>
      <c r="D50" s="174"/>
      <c r="E50" s="174"/>
      <c r="F50" s="174"/>
      <c r="G50" s="174"/>
      <c r="H50" s="174"/>
      <c r="I50" s="174"/>
      <c r="J50" s="174"/>
      <c r="K50" s="174"/>
      <c r="L50" s="174"/>
      <c r="M50" s="174"/>
      <c r="N50" s="174"/>
      <c r="O50" s="174"/>
      <c r="P50" s="174"/>
      <c r="Q50" s="107"/>
    </row>
    <row r="51" spans="1:21" ht="27.75" customHeight="1" x14ac:dyDescent="0.25">
      <c r="A51" s="106"/>
      <c r="B51" s="175" t="s">
        <v>185</v>
      </c>
      <c r="C51" s="204"/>
      <c r="D51" s="204"/>
      <c r="E51" s="204"/>
      <c r="F51" s="204"/>
      <c r="G51" s="204"/>
      <c r="H51" s="204"/>
      <c r="I51" s="204"/>
      <c r="J51" s="204"/>
      <c r="K51" s="204"/>
      <c r="L51" s="204"/>
      <c r="M51" s="204"/>
      <c r="N51" s="204"/>
      <c r="O51" s="204"/>
      <c r="P51" s="204"/>
      <c r="Q51" s="151"/>
    </row>
    <row r="52" spans="1:21" ht="27.75" customHeight="1" x14ac:dyDescent="0.25">
      <c r="A52" s="104"/>
      <c r="B52" s="193" t="s">
        <v>186</v>
      </c>
      <c r="C52" s="194"/>
      <c r="D52" s="194"/>
      <c r="E52" s="194"/>
      <c r="F52" s="194"/>
      <c r="G52" s="194"/>
      <c r="H52" s="194"/>
      <c r="I52" s="194"/>
      <c r="J52" s="194"/>
      <c r="K52" s="194"/>
      <c r="L52" s="194"/>
      <c r="M52" s="194"/>
      <c r="N52" s="194"/>
      <c r="O52" s="194"/>
      <c r="P52" s="194"/>
      <c r="Q52" s="105"/>
    </row>
    <row r="53" spans="1:21" ht="15" customHeight="1" x14ac:dyDescent="0.25">
      <c r="A53" s="106"/>
      <c r="B53" s="180" t="s">
        <v>91</v>
      </c>
      <c r="C53" s="181"/>
      <c r="D53" s="181"/>
      <c r="E53" s="181"/>
      <c r="F53" s="181"/>
      <c r="G53" s="181"/>
      <c r="H53" s="181"/>
      <c r="I53" s="181"/>
      <c r="J53" s="181"/>
      <c r="K53" s="181"/>
      <c r="L53" s="181"/>
      <c r="M53" s="181"/>
      <c r="N53" s="181"/>
      <c r="O53" s="181"/>
      <c r="P53" s="181"/>
      <c r="Q53" s="150"/>
    </row>
    <row r="54" spans="1:21" ht="26.25" customHeight="1" x14ac:dyDescent="0.25">
      <c r="A54" s="104"/>
      <c r="B54" s="201" t="s">
        <v>80</v>
      </c>
      <c r="C54" s="202"/>
      <c r="D54" s="202"/>
      <c r="E54" s="202"/>
      <c r="F54" s="202"/>
      <c r="G54" s="202"/>
      <c r="H54" s="202"/>
      <c r="I54" s="202"/>
      <c r="J54" s="202"/>
      <c r="K54" s="202"/>
      <c r="L54" s="202"/>
      <c r="M54" s="202"/>
      <c r="N54" s="202"/>
      <c r="O54" s="202"/>
      <c r="P54" s="203"/>
      <c r="Q54" s="152"/>
    </row>
    <row r="55" spans="1:21" ht="15" customHeight="1" x14ac:dyDescent="0.25">
      <c r="A55" s="104"/>
      <c r="B55" s="153"/>
      <c r="C55" s="154"/>
      <c r="D55" s="154"/>
      <c r="E55" s="154"/>
      <c r="F55" s="154"/>
      <c r="G55" s="154"/>
      <c r="H55" s="154"/>
      <c r="I55" s="154"/>
      <c r="J55" s="154"/>
      <c r="K55" s="154"/>
      <c r="L55" s="154"/>
      <c r="M55" s="154"/>
      <c r="N55" s="154"/>
      <c r="O55" s="154"/>
      <c r="P55" s="154"/>
      <c r="Q55" s="104"/>
    </row>
    <row r="56" spans="1:21" s="200" customFormat="1" ht="15" customHeight="1" x14ac:dyDescent="0.25">
      <c r="A56" s="160"/>
      <c r="B56" s="199" t="s">
        <v>254</v>
      </c>
      <c r="C56" s="199"/>
      <c r="D56" s="199"/>
      <c r="E56" s="199"/>
      <c r="F56" s="199"/>
      <c r="G56" s="199"/>
      <c r="H56" s="199"/>
      <c r="I56" s="199"/>
      <c r="J56" s="199"/>
      <c r="K56" s="199"/>
      <c r="L56" s="199"/>
      <c r="M56" s="199"/>
      <c r="N56" s="199"/>
      <c r="O56" s="199"/>
      <c r="P56" s="199"/>
      <c r="Q56" s="199"/>
      <c r="R56" s="199"/>
      <c r="S56" s="199"/>
      <c r="T56" s="199"/>
      <c r="U56" s="199"/>
    </row>
    <row r="57" spans="1:21" x14ac:dyDescent="0.25">
      <c r="A57" s="145"/>
      <c r="B57" s="145"/>
      <c r="C57" s="145"/>
      <c r="D57" s="145"/>
      <c r="E57" s="145"/>
      <c r="F57" s="145"/>
      <c r="G57" s="145"/>
      <c r="H57" s="145"/>
      <c r="I57" s="145"/>
      <c r="J57" s="145"/>
      <c r="K57" s="145"/>
      <c r="L57" s="145"/>
      <c r="M57" s="145"/>
      <c r="N57" s="145"/>
      <c r="O57" s="145"/>
      <c r="P57" s="145"/>
      <c r="Q57" s="145"/>
    </row>
    <row r="58" spans="1:21" x14ac:dyDescent="0.25">
      <c r="A58" s="145"/>
      <c r="B58" s="147"/>
      <c r="C58" s="147"/>
      <c r="D58" s="147"/>
      <c r="E58" s="147"/>
      <c r="F58" s="147"/>
      <c r="G58" s="147"/>
      <c r="H58" s="147"/>
      <c r="I58" s="147"/>
      <c r="J58" s="147"/>
      <c r="K58" s="147"/>
      <c r="L58" s="147"/>
      <c r="M58" s="147"/>
      <c r="N58" s="147"/>
      <c r="O58" s="147"/>
      <c r="P58" s="147"/>
      <c r="Q58" s="145"/>
    </row>
    <row r="59" spans="1:21" x14ac:dyDescent="0.25">
      <c r="A59" s="155"/>
      <c r="B59" s="155"/>
      <c r="C59" s="155"/>
      <c r="D59" s="155"/>
      <c r="E59" s="155"/>
      <c r="F59" s="155"/>
      <c r="G59" s="155"/>
      <c r="H59" s="155"/>
      <c r="I59" s="155"/>
      <c r="J59" s="155"/>
      <c r="K59" s="155"/>
      <c r="L59" s="155"/>
      <c r="M59" s="155"/>
      <c r="N59" s="155"/>
      <c r="O59" s="155"/>
      <c r="P59" s="155"/>
      <c r="Q59" s="155"/>
    </row>
  </sheetData>
  <mergeCells count="33">
    <mergeCell ref="B49:P49"/>
    <mergeCell ref="B52:P52"/>
    <mergeCell ref="B25:P25"/>
    <mergeCell ref="B13:P13"/>
    <mergeCell ref="B56:XFD56"/>
    <mergeCell ref="R5:AF5"/>
    <mergeCell ref="R6:AF6"/>
    <mergeCell ref="R7:AF7"/>
    <mergeCell ref="B10:P10"/>
    <mergeCell ref="B9:P9"/>
    <mergeCell ref="B54:P54"/>
    <mergeCell ref="B15:P15"/>
    <mergeCell ref="B16:P16"/>
    <mergeCell ref="B24:P24"/>
    <mergeCell ref="B45:P45"/>
    <mergeCell ref="B47:P47"/>
    <mergeCell ref="B51:P51"/>
    <mergeCell ref="B12:Q12"/>
    <mergeCell ref="B50:P50"/>
    <mergeCell ref="B44:P44"/>
    <mergeCell ref="B1:P1"/>
    <mergeCell ref="B53:P53"/>
    <mergeCell ref="B26:P26"/>
    <mergeCell ref="B43:P43"/>
    <mergeCell ref="B2:G2"/>
    <mergeCell ref="M2:Q2"/>
    <mergeCell ref="B4:Q4"/>
    <mergeCell ref="B5:P5"/>
    <mergeCell ref="B6:P6"/>
    <mergeCell ref="B7:P7"/>
    <mergeCell ref="B46:P46"/>
    <mergeCell ref="B48:P48"/>
    <mergeCell ref="B8:P8"/>
  </mergeCells>
  <hyperlinks>
    <hyperlink ref="B5:P5" location="'Table 3a -Exclusion &amp; WTA by HB'!A1" display="Table 3a: Exclusions and waiting times adjustments against the 62-day and 31-day standards by NHS Board and regional Cancer Network." xr:uid="{00000000-0004-0000-0000-000004000000}"/>
    <hyperlink ref="B7:P7" location="'Chart 3a(ii) - WTAs by HB'!A1" display="Chart 3a(ii): Waiting times adjustments against the 62-day and 31-day standards by NHS Board and regional Cancer Network." xr:uid="{00000000-0004-0000-0000-000005000000}"/>
    <hyperlink ref="B6:P6" location="'Chart 3a(i) - Exclusions by HB'!A1" display="Chart 3a(i): Exclusions from the 62-day and 31-day standards by NHS Board and regional Cancer Network." xr:uid="{00000000-0004-0000-0000-000006000000}"/>
    <hyperlink ref="B8:P8" location="'Table 3b -Exclusion &amp; WTA by CT'!A1" display="Table 3b: Exclusions and waiting times adjustments against the 62-day and 31-day standards by cancer type." xr:uid="{DDA36D8B-3036-4B8F-A2A5-3343BF8E39F2}"/>
    <hyperlink ref="B10:P10" location="'Chart 3b(ii) - WTAs by CT'!A1" display="Chart 3b(ii): Waiting times adjustments against the 62-day and 31-day standards by cancer type." xr:uid="{A9E42537-E1BA-48E6-BA14-008BD0F55F70}"/>
    <hyperlink ref="B9:P9" location="'Chart 3b(i) - Exclusions by CT'!A1" display="Chart 3b(i): Exclusions from the 62-day and 31-day standards by cancer type." xr:uid="{7D2957DF-20FB-4321-9FA7-BB0DB0D992F4}"/>
    <hyperlink ref="B56:H56" r:id="rId1" display="Further information on Cancer Waiting Times, including Data Quality and Guidance (such as the Data &amp; Definitions manual) can be found on the website." xr:uid="{C45F79F1-D13C-4E7B-A77A-BFEE717E0E62}"/>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U47"/>
  <sheetViews>
    <sheetView workbookViewId="0"/>
  </sheetViews>
  <sheetFormatPr defaultColWidth="9.140625" defaultRowHeight="15" x14ac:dyDescent="0.25"/>
  <cols>
    <col min="1" max="1" width="3.28515625" style="3" customWidth="1"/>
    <col min="2" max="2" width="9.42578125" style="91" customWidth="1"/>
    <col min="3" max="3" width="27.7109375" style="3" customWidth="1"/>
    <col min="4" max="6" width="10.28515625" style="3" customWidth="1"/>
    <col min="7" max="7" width="11" style="3" customWidth="1"/>
    <col min="8" max="13" width="10.28515625" style="3" customWidth="1"/>
    <col min="14" max="16384" width="9.140625" style="3"/>
  </cols>
  <sheetData>
    <row r="1" spans="1:13" ht="6.75" customHeight="1" x14ac:dyDescent="0.25">
      <c r="A1" s="1"/>
      <c r="B1" s="1"/>
      <c r="C1" s="1"/>
      <c r="D1" s="1"/>
      <c r="E1" s="1"/>
      <c r="F1" s="1"/>
      <c r="G1" s="1"/>
      <c r="H1" s="1"/>
      <c r="I1" s="1"/>
      <c r="J1" s="1"/>
      <c r="K1" s="1"/>
      <c r="L1" s="1"/>
      <c r="M1" s="1"/>
    </row>
    <row r="2" spans="1:13" ht="30.75" customHeight="1" x14ac:dyDescent="0.25">
      <c r="A2" s="1"/>
      <c r="B2" s="8" t="s">
        <v>248</v>
      </c>
      <c r="C2" s="208" t="str">
        <f>VLOOKUP(Lookups!C31,Lookups!K18:Q19,7,FALSE)</f>
        <v>Exclusions from and waiting times adjustments to the 62-day standard from receipt of an urgent referral with a suspicion of cancer to first cancer treatment by NHS Board and regional Cancer Network.</v>
      </c>
      <c r="D2" s="208"/>
      <c r="E2" s="208"/>
      <c r="F2" s="208"/>
      <c r="G2" s="208"/>
      <c r="H2" s="208"/>
      <c r="I2" s="208"/>
      <c r="J2" s="208"/>
      <c r="K2" s="208"/>
      <c r="L2" s="86"/>
      <c r="M2" s="86"/>
    </row>
    <row r="3" spans="1:13" ht="18" customHeight="1" x14ac:dyDescent="0.25">
      <c r="A3" s="209" t="s">
        <v>210</v>
      </c>
      <c r="B3" s="209"/>
      <c r="C3" s="209"/>
      <c r="D3" s="87"/>
      <c r="E3" s="86"/>
      <c r="F3" s="86"/>
      <c r="G3" s="86"/>
      <c r="H3" s="86"/>
      <c r="I3" s="86"/>
      <c r="J3" s="86"/>
      <c r="K3" s="86"/>
      <c r="L3" s="86"/>
      <c r="M3" s="86"/>
    </row>
    <row r="4" spans="1:13" ht="24" customHeight="1" x14ac:dyDescent="0.25">
      <c r="A4" s="94"/>
      <c r="B4" s="1"/>
      <c r="C4" s="17" t="s">
        <v>74</v>
      </c>
      <c r="D4" s="95"/>
      <c r="E4" s="95"/>
      <c r="F4" s="94"/>
      <c r="G4" s="94"/>
      <c r="H4" s="94"/>
      <c r="I4" s="94"/>
      <c r="J4" s="94"/>
      <c r="K4" s="94"/>
      <c r="L4" s="164" t="s">
        <v>241</v>
      </c>
      <c r="M4" s="94"/>
    </row>
    <row r="5" spans="1:13" ht="24" customHeight="1" x14ac:dyDescent="0.25">
      <c r="A5" s="1"/>
      <c r="B5" s="1"/>
      <c r="C5" s="17" t="s">
        <v>44</v>
      </c>
      <c r="D5" s="16"/>
      <c r="E5" s="16"/>
      <c r="F5" s="1"/>
      <c r="G5" s="1"/>
      <c r="H5" s="1"/>
      <c r="I5" s="1"/>
      <c r="J5" s="1"/>
      <c r="K5" s="1"/>
      <c r="L5" s="165" t="s">
        <v>239</v>
      </c>
      <c r="M5" s="1"/>
    </row>
    <row r="6" spans="1:13" ht="9" customHeight="1" x14ac:dyDescent="0.25">
      <c r="A6" s="1"/>
      <c r="B6" s="1"/>
      <c r="C6" s="90"/>
      <c r="D6" s="10"/>
      <c r="E6" s="26"/>
      <c r="F6" s="26"/>
      <c r="G6" s="26"/>
      <c r="H6" s="26"/>
      <c r="I6" s="26"/>
      <c r="J6" s="26"/>
      <c r="K6" s="26"/>
      <c r="L6" s="26"/>
      <c r="M6" s="26"/>
    </row>
    <row r="7" spans="1:13" ht="24.75" customHeight="1" x14ac:dyDescent="0.25">
      <c r="A7" s="1"/>
      <c r="B7" s="29"/>
      <c r="C7" s="29"/>
      <c r="D7" s="210" t="s">
        <v>82</v>
      </c>
      <c r="E7" s="210" t="s">
        <v>83</v>
      </c>
      <c r="F7" s="213" t="s">
        <v>84</v>
      </c>
      <c r="G7" s="216" t="s">
        <v>85</v>
      </c>
      <c r="H7" s="216" t="s">
        <v>20</v>
      </c>
      <c r="I7" s="216" t="s">
        <v>86</v>
      </c>
      <c r="J7" s="219" t="s">
        <v>128</v>
      </c>
      <c r="K7" s="219"/>
      <c r="L7" s="219"/>
      <c r="M7" s="219"/>
    </row>
    <row r="8" spans="1:13" ht="10.5" customHeight="1" x14ac:dyDescent="0.25">
      <c r="A8" s="1"/>
      <c r="B8" s="29"/>
      <c r="C8" s="43"/>
      <c r="D8" s="211"/>
      <c r="E8" s="211"/>
      <c r="F8" s="214"/>
      <c r="G8" s="217"/>
      <c r="H8" s="217"/>
      <c r="I8" s="217"/>
      <c r="J8" s="216" t="s">
        <v>124</v>
      </c>
      <c r="K8" s="216" t="s">
        <v>126</v>
      </c>
      <c r="L8" s="216" t="s">
        <v>125</v>
      </c>
      <c r="M8" s="216" t="s">
        <v>127</v>
      </c>
    </row>
    <row r="9" spans="1:13" ht="53.25" customHeight="1" x14ac:dyDescent="0.25">
      <c r="A9" s="1"/>
      <c r="B9" s="223" t="s">
        <v>42</v>
      </c>
      <c r="C9" s="223"/>
      <c r="D9" s="212"/>
      <c r="E9" s="212"/>
      <c r="F9" s="215"/>
      <c r="G9" s="218"/>
      <c r="H9" s="218"/>
      <c r="I9" s="218"/>
      <c r="J9" s="218"/>
      <c r="K9" s="218"/>
      <c r="L9" s="218"/>
      <c r="M9" s="218"/>
    </row>
    <row r="10" spans="1:13" x14ac:dyDescent="0.25">
      <c r="A10" s="1"/>
      <c r="B10" s="224" t="s">
        <v>0</v>
      </c>
      <c r="C10" s="224"/>
      <c r="D10" s="156">
        <f>IF(ISNA(VLOOKUP(CONCATENATE(Lookups!$D$31,Lookups!$D$32,Lookups!$F3,Lookups!$D$34),Data!$A$1:$P$11014,6,0)),"-",VLOOKUP(CONCATENATE(Lookups!$D$31,Lookups!$D$32,Lookups!$F3,Lookups!$D$34),Data!$A$1:$P$11014,6,0))</f>
        <v>6877</v>
      </c>
      <c r="E10" s="156" t="str">
        <f>IF(ISNA(VLOOKUP(CONCATENATE(Lookups!$D$31,Lookups!$D$32,Lookups!$F3,Lookups!$D$34),Data!$A$1:$P$11014,7,0)),"-",VLOOKUP(CONCATENATE(Lookups!$D$31,Lookups!$D$32,Lookups!$F3,Lookups!$D$34),Data!$A$1:$P$11014,7,0))</f>
        <v>2432</v>
      </c>
      <c r="F10" s="156" t="str">
        <f>IF(ISNA(VLOOKUP(CONCATENATE(Lookups!$D$31,Lookups!$D$32,Lookups!$F3,Lookups!$D$34),Data!$A$1:$P$11014,8,0)),"-",VLOOKUP(CONCATENATE(Lookups!$D$31,Lookups!$D$32,Lookups!$F3,Lookups!$D$34),Data!$A$1:$P$11014,8,0))</f>
        <v>4445</v>
      </c>
      <c r="G10" s="156">
        <f>IF(ISNA(VLOOKUP(CONCATENATE(Lookups!$D$31,Lookups!$D$32,Lookups!$F3,Lookups!$D$34),Data!$A$1:$P$11014,9,0)),"-",VLOOKUP(CONCATENATE(Lookups!$D$31,Lookups!$D$32,Lookups!$F3,Lookups!$D$34),Data!$A$1:$P$11014,9,0))</f>
        <v>72</v>
      </c>
      <c r="H10" s="156">
        <f>IFERROR(IF(Lookups!$C$31=1,(G10/F10)*100,(G10/D10)*100),"-")</f>
        <v>1.6197975253093362</v>
      </c>
      <c r="I10" s="156">
        <f>IF(ISNA(VLOOKUP(CONCATENATE(Lookups!$D$31,Lookups!$D$32,Lookups!$F3,Lookups!$D$34),Data!$A$1:$P$11014,11,0)),"-",VLOOKUP(CONCATENATE(Lookups!$D$31,Lookups!$D$32,Lookups!$F3,Lookups!$D$34),Data!$A$1:$P$11014,11,0))</f>
        <v>4373</v>
      </c>
      <c r="J10" s="156">
        <f>IF(ISNA(VLOOKUP(CONCATENATE(Lookups!$D$31,Lookups!$D$32,Lookups!$F3,Lookups!$D$34),Data!$A$1:$P$11014,12,0)),"-",VLOOKUP(CONCATENATE(Lookups!$D$31,Lookups!$D$32,Lookups!$F3,Lookups!$D$34),Data!$A$1:$P$11014,12,0))</f>
        <v>693</v>
      </c>
      <c r="K10" s="156">
        <f>IF(ISNA(VLOOKUP(CONCATENATE(Lookups!$D$31,Lookups!$D$32,Lookups!$F3,Lookups!$D$34),Data!$A$1:$P$11014,14,0)),"-",IF(VLOOKUP(CONCATENATE(Lookups!$D$31,Lookups!$D$32,Lookups!$F3,Lookups!$D$34),Data!$A$1:$P$11014,14,0)="","n/a",VLOOKUP(CONCATENATE(Lookups!$D$31,Lookups!$D$32,Lookups!$F3,Lookups!$D$34),Data!$A$1:$P$11014,14,0)))</f>
        <v>19</v>
      </c>
      <c r="L10" s="156">
        <f>IF(ISNA(VLOOKUP(CONCATENATE(Lookups!$D$31,Lookups!$D$32,Lookups!$F3,Lookups!$D$34),Data!$A$1:$P$11014,13,0)),"-",VLOOKUP(CONCATENATE(Lookups!$D$31,Lookups!$D$32,Lookups!$F3,Lookups!$D$34),Data!$A$1:$P$11014,13,0))</f>
        <v>1428</v>
      </c>
      <c r="M10" s="156">
        <f>IF(ISNA(VLOOKUP(CONCATENATE(Lookups!$D$31,Lookups!$D$32,Lookups!$F3,Lookups!$D$34),Data!$A$1:$P$11014,15,0)),"-",IF(VLOOKUP(CONCATENATE(Lookups!$D$31,Lookups!$D$32,Lookups!$F3,Lookups!$D$34),Data!$A$1:$P$11014,15,0)="","n/a",VLOOKUP(CONCATENATE(Lookups!$D$31,Lookups!$D$32,Lookups!$F3,Lookups!$D$34),Data!$A$1:$P$11014,15,0)))</f>
        <v>22</v>
      </c>
    </row>
    <row r="11" spans="1:13" ht="20.100000000000001" customHeight="1" x14ac:dyDescent="0.25">
      <c r="A11" s="1"/>
      <c r="B11" s="22" t="s">
        <v>155</v>
      </c>
      <c r="C11" s="25" t="s">
        <v>156</v>
      </c>
      <c r="D11" s="156">
        <f>IF(ISNA(VLOOKUP(CONCATENATE(Lookups!$D$31,Lookups!$D$32,Lookups!$F4,Lookups!$D$34),Data!$A$1:$P$11014,6,0)),"-",VLOOKUP(CONCATENATE(Lookups!$D$31,Lookups!$D$32,Lookups!$F4,Lookups!$D$34),Data!$A$1:$P$11014,6,0))</f>
        <v>1768</v>
      </c>
      <c r="E11" s="156" t="str">
        <f>IF(ISNA(VLOOKUP(CONCATENATE(Lookups!$D$31,Lookups!$D$32,Lookups!$F4,Lookups!$D$34),Data!$A$1:$P$11014,7,0)),"-",VLOOKUP(CONCATENATE(Lookups!$D$31,Lookups!$D$32,Lookups!$F4,Lookups!$D$34),Data!$A$1:$P$11014,7,0))</f>
        <v>692</v>
      </c>
      <c r="F11" s="156" t="str">
        <f>IF(ISNA(VLOOKUP(CONCATENATE(Lookups!$D$31,Lookups!$D$32,Lookups!$F4,Lookups!$D$34),Data!$A$1:$P$11014,8,0)),"-",VLOOKUP(CONCATENATE(Lookups!$D$31,Lookups!$D$32,Lookups!$F4,Lookups!$D$34),Data!$A$1:$P$11014,8,0))</f>
        <v>1076</v>
      </c>
      <c r="G11" s="156">
        <f>IF(ISNA(VLOOKUP(CONCATENATE(Lookups!$D$31,Lookups!$D$32,Lookups!$F4,Lookups!$D$34),Data!$A$1:$P$11014,9,0)),"-",VLOOKUP(CONCATENATE(Lookups!$D$31,Lookups!$D$32,Lookups!$F4,Lookups!$D$34),Data!$A$1:$P$11014,9,0))</f>
        <v>34</v>
      </c>
      <c r="H11" s="156">
        <f>IFERROR(IF(Lookups!$C$31=1,(G11/F11)*100,(G11/D11)*100),"-")</f>
        <v>3.1598513011152414</v>
      </c>
      <c r="I11" s="156">
        <f>IF(ISNA(VLOOKUP(CONCATENATE(Lookups!$D$31,Lookups!$D$32,Lookups!$F4,Lookups!$D$34),Data!$A$1:$P$11014,11,0)),"-",VLOOKUP(CONCATENATE(Lookups!$D$31,Lookups!$D$32,Lookups!$F4,Lookups!$D$34),Data!$A$1:$P$11014,11,0))</f>
        <v>1042</v>
      </c>
      <c r="J11" s="156">
        <f>IF(ISNA(VLOOKUP(CONCATENATE(Lookups!$D$31,Lookups!$D$32,Lookups!$F4,Lookups!$D$34),Data!$A$1:$P$11014,12,0)),"-",VLOOKUP(CONCATENATE(Lookups!$D$31,Lookups!$D$32,Lookups!$F4,Lookups!$D$34),Data!$A$1:$P$11014,12,0))</f>
        <v>150</v>
      </c>
      <c r="K11" s="156">
        <f>IF(ISNA(VLOOKUP(CONCATENATE(Lookups!$D$31,Lookups!$D$32,Lookups!$F4,Lookups!$D$34),Data!$A$1:$P$11014,14,0)),"-",IF(VLOOKUP(CONCATENATE(Lookups!$D$31,Lookups!$D$32,Lookups!$F4,Lookups!$D$34),Data!$A$1:$P$11014,14,0)="","n/a",VLOOKUP(CONCATENATE(Lookups!$D$31,Lookups!$D$32,Lookups!$F4,Lookups!$D$34),Data!$A$1:$P$11014,14,0)))</f>
        <v>21</v>
      </c>
      <c r="L11" s="156">
        <f>IF(ISNA(VLOOKUP(CONCATENATE(Lookups!$D$31,Lookups!$D$32,Lookups!$F4,Lookups!$D$34),Data!$A$1:$P$11014,13,0)),"-",VLOOKUP(CONCATENATE(Lookups!$D$31,Lookups!$D$32,Lookups!$F4,Lookups!$D$34),Data!$A$1:$P$11014,13,0))</f>
        <v>393</v>
      </c>
      <c r="M11" s="156">
        <f>IF(ISNA(VLOOKUP(CONCATENATE(Lookups!$D$31,Lookups!$D$32,Lookups!$F4,Lookups!$D$34),Data!$A$1:$P$11014,15,0)),"-",IF(VLOOKUP(CONCATENATE(Lookups!$D$31,Lookups!$D$32,Lookups!$F4,Lookups!$D$34),Data!$A$1:$P$11014,15,0)="","n/a",VLOOKUP(CONCATENATE(Lookups!$D$31,Lookups!$D$32,Lookups!$F4,Lookups!$D$34),Data!$A$1:$P$11014,15,0)))</f>
        <v>23</v>
      </c>
    </row>
    <row r="12" spans="1:13" x14ac:dyDescent="0.25">
      <c r="A12" s="1"/>
      <c r="B12" s="23"/>
      <c r="C12" s="24" t="s">
        <v>1</v>
      </c>
      <c r="D12" s="157">
        <f>IF(ISNA(VLOOKUP(CONCATENATE(Lookups!$D$31,Lookups!$D$32,Lookups!$F5,Lookups!$D$34),Data!$A$1:$P$11014,6,0)),"-",VLOOKUP(CONCATENATE(Lookups!$D$31,Lookups!$D$32,Lookups!$F5,Lookups!$D$34),Data!$A$1:$P$11014,6,0))</f>
        <v>726</v>
      </c>
      <c r="E12" s="157" t="str">
        <f>IF(ISNA(VLOOKUP(CONCATENATE(Lookups!$D$31,Lookups!$D$32,Lookups!$F5,Lookups!$D$34),Data!$A$1:$P$11014,7,0)),"-",VLOOKUP(CONCATENATE(Lookups!$D$31,Lookups!$D$32,Lookups!$F5,Lookups!$D$34),Data!$A$1:$P$11014,7,0))</f>
        <v>299</v>
      </c>
      <c r="F12" s="157" t="str">
        <f>IF(ISNA(VLOOKUP(CONCATENATE(Lookups!$D$31,Lookups!$D$32,Lookups!$F5,Lookups!$D$34),Data!$A$1:$P$11014,8,0)),"-",VLOOKUP(CONCATENATE(Lookups!$D$31,Lookups!$D$32,Lookups!$F5,Lookups!$D$34),Data!$A$1:$P$11014,8,0))</f>
        <v>427</v>
      </c>
      <c r="G12" s="157">
        <f>IF(ISNA(VLOOKUP(CONCATENATE(Lookups!$D$31,Lookups!$D$32,Lookups!$F5,Lookups!$D$34),Data!$A$1:$P$11014,9,0)),"-",VLOOKUP(CONCATENATE(Lookups!$D$31,Lookups!$D$32,Lookups!$F5,Lookups!$D$34),Data!$A$1:$P$11014,9,0))</f>
        <v>25</v>
      </c>
      <c r="H12" s="157">
        <f>IFERROR(IF(Lookups!$C$31=1,(G12/F12)*100,(G12/D12)*100),"-")</f>
        <v>5.8548009367681502</v>
      </c>
      <c r="I12" s="157">
        <f>IF(ISNA(VLOOKUP(CONCATENATE(Lookups!$D$31,Lookups!$D$32,Lookups!$F5,Lookups!$D$34),Data!$A$1:$P$11014,11,0)),"-",VLOOKUP(CONCATENATE(Lookups!$D$31,Lookups!$D$32,Lookups!$F5,Lookups!$D$34),Data!$A$1:$P$11014,11,0))</f>
        <v>402</v>
      </c>
      <c r="J12" s="157">
        <f>IF(ISNA(VLOOKUP(CONCATENATE(Lookups!$D$31,Lookups!$D$32,Lookups!$F5,Lookups!$D$34),Data!$A$1:$P$11014,12,0)),"-",VLOOKUP(CONCATENATE(Lookups!$D$31,Lookups!$D$32,Lookups!$F5,Lookups!$D$34),Data!$A$1:$P$11014,12,0))</f>
        <v>44</v>
      </c>
      <c r="K12" s="157">
        <f>IF(ISNA(VLOOKUP(CONCATENATE(Lookups!$D$31,Lookups!$D$32,Lookups!$F5,Lookups!$D$34),Data!$A$1:$P$11014,14,0)),"-",IF(VLOOKUP(CONCATENATE(Lookups!$D$31,Lookups!$D$32,Lookups!$F5,Lookups!$D$34),Data!$A$1:$P$11014,14,0)="","n/a",VLOOKUP(CONCATENATE(Lookups!$D$31,Lookups!$D$32,Lookups!$F5,Lookups!$D$34),Data!$A$1:$P$11014,14,0)))</f>
        <v>30</v>
      </c>
      <c r="L12" s="157">
        <f>IF(ISNA(VLOOKUP(CONCATENATE(Lookups!$D$31,Lookups!$D$32,Lookups!$F5,Lookups!$D$34),Data!$A$1:$P$11014,13,0)),"-",VLOOKUP(CONCATENATE(Lookups!$D$31,Lookups!$D$32,Lookups!$F5,Lookups!$D$34),Data!$A$1:$P$11014,13,0))</f>
        <v>202</v>
      </c>
      <c r="M12" s="157">
        <f>IF(ISNA(VLOOKUP(CONCATENATE(Lookups!$D$31,Lookups!$D$32,Lookups!$F5,Lookups!$D$34),Data!$A$1:$P$11014,15,0)),"-",IF(VLOOKUP(CONCATENATE(Lookups!$D$31,Lookups!$D$32,Lookups!$F5,Lookups!$D$34),Data!$A$1:$P$11014,15,0)="","n/a",VLOOKUP(CONCATENATE(Lookups!$D$31,Lookups!$D$32,Lookups!$F5,Lookups!$D$34),Data!$A$1:$P$11014,15,0)))</f>
        <v>22</v>
      </c>
    </row>
    <row r="13" spans="1:13" x14ac:dyDescent="0.25">
      <c r="A13" s="1"/>
      <c r="B13" s="23"/>
      <c r="C13" s="24" t="s">
        <v>2</v>
      </c>
      <c r="D13" s="157">
        <f>IF(ISNA(VLOOKUP(CONCATENATE(Lookups!$D$31,Lookups!$D$32,Lookups!$F6,Lookups!$D$34),Data!$A$1:$P$11014,6,0)),"-",VLOOKUP(CONCATENATE(Lookups!$D$31,Lookups!$D$32,Lookups!$F6,Lookups!$D$34),Data!$A$1:$P$11014,6,0))</f>
        <v>407</v>
      </c>
      <c r="E13" s="157" t="str">
        <f>IF(ISNA(VLOOKUP(CONCATENATE(Lookups!$D$31,Lookups!$D$32,Lookups!$F6,Lookups!$D$34),Data!$A$1:$P$11014,7,0)),"-",VLOOKUP(CONCATENATE(Lookups!$D$31,Lookups!$D$32,Lookups!$F6,Lookups!$D$34),Data!$A$1:$P$11014,7,0))</f>
        <v>95</v>
      </c>
      <c r="F13" s="157" t="str">
        <f>IF(ISNA(VLOOKUP(CONCATENATE(Lookups!$D$31,Lookups!$D$32,Lookups!$F6,Lookups!$D$34),Data!$A$1:$P$11014,8,0)),"-",VLOOKUP(CONCATENATE(Lookups!$D$31,Lookups!$D$32,Lookups!$F6,Lookups!$D$34),Data!$A$1:$P$11014,8,0))</f>
        <v>312</v>
      </c>
      <c r="G13" s="157">
        <f>IF(ISNA(VLOOKUP(CONCATENATE(Lookups!$D$31,Lookups!$D$32,Lookups!$F6,Lookups!$D$34),Data!$A$1:$P$11014,9,0)),"-",VLOOKUP(CONCATENATE(Lookups!$D$31,Lookups!$D$32,Lookups!$F6,Lookups!$D$34),Data!$A$1:$P$11014,9,0))</f>
        <v>2</v>
      </c>
      <c r="H13" s="157">
        <f>IFERROR(IF(Lookups!$C$31=1,(G13/F13)*100,(G13/D13)*100),"-")</f>
        <v>0.64102564102564097</v>
      </c>
      <c r="I13" s="157">
        <f>IF(ISNA(VLOOKUP(CONCATENATE(Lookups!$D$31,Lookups!$D$32,Lookups!$F6,Lookups!$D$34),Data!$A$1:$P$11014,11,0)),"-",VLOOKUP(CONCATENATE(Lookups!$D$31,Lookups!$D$32,Lookups!$F6,Lookups!$D$34),Data!$A$1:$P$11014,11,0))</f>
        <v>310</v>
      </c>
      <c r="J13" s="157">
        <f>IF(ISNA(VLOOKUP(CONCATENATE(Lookups!$D$31,Lookups!$D$32,Lookups!$F6,Lookups!$D$34),Data!$A$1:$P$11014,12,0)),"-",VLOOKUP(CONCATENATE(Lookups!$D$31,Lookups!$D$32,Lookups!$F6,Lookups!$D$34),Data!$A$1:$P$11014,12,0))</f>
        <v>67</v>
      </c>
      <c r="K13" s="157">
        <f>IF(ISNA(VLOOKUP(CONCATENATE(Lookups!$D$31,Lookups!$D$32,Lookups!$F6,Lookups!$D$34),Data!$A$1:$P$11014,14,0)),"-",IF(VLOOKUP(CONCATENATE(Lookups!$D$31,Lookups!$D$32,Lookups!$F6,Lookups!$D$34),Data!$A$1:$P$11014,14,0)="","n/a",VLOOKUP(CONCATENATE(Lookups!$D$31,Lookups!$D$32,Lookups!$F6,Lookups!$D$34),Data!$A$1:$P$11014,14,0)))</f>
        <v>20</v>
      </c>
      <c r="L13" s="157">
        <f>IF(ISNA(VLOOKUP(CONCATENATE(Lookups!$D$31,Lookups!$D$32,Lookups!$F6,Lookups!$D$34),Data!$A$1:$P$11014,13,0)),"-",VLOOKUP(CONCATENATE(Lookups!$D$31,Lookups!$D$32,Lookups!$F6,Lookups!$D$34),Data!$A$1:$P$11014,13,0))</f>
        <v>92</v>
      </c>
      <c r="M13" s="157">
        <f>IF(ISNA(VLOOKUP(CONCATENATE(Lookups!$D$31,Lookups!$D$32,Lookups!$F6,Lookups!$D$34),Data!$A$1:$P$11014,15,0)),"-",IF(VLOOKUP(CONCATENATE(Lookups!$D$31,Lookups!$D$32,Lookups!$F6,Lookups!$D$34),Data!$A$1:$P$11014,15,0)="","n/a",VLOOKUP(CONCATENATE(Lookups!$D$31,Lookups!$D$32,Lookups!$F6,Lookups!$D$34),Data!$A$1:$P$11014,15,0)))</f>
        <v>27</v>
      </c>
    </row>
    <row r="14" spans="1:13" x14ac:dyDescent="0.25">
      <c r="A14" s="1"/>
      <c r="B14" s="23"/>
      <c r="C14" s="24" t="s">
        <v>3</v>
      </c>
      <c r="D14" s="157">
        <f>IF(ISNA(VLOOKUP(CONCATENATE(Lookups!$D$31,Lookups!$D$32,Lookups!$F7,Lookups!$D$34),Data!$A$1:$P$11014,6,0)),"-",VLOOKUP(CONCATENATE(Lookups!$D$31,Lookups!$D$32,Lookups!$F7,Lookups!$D$34),Data!$A$1:$P$11014,6,0))</f>
        <v>9</v>
      </c>
      <c r="E14" s="157" t="str">
        <f>IF(ISNA(VLOOKUP(CONCATENATE(Lookups!$D$31,Lookups!$D$32,Lookups!$F7,Lookups!$D$34),Data!$A$1:$P$11014,7,0)),"-",VLOOKUP(CONCATENATE(Lookups!$D$31,Lookups!$D$32,Lookups!$F7,Lookups!$D$34),Data!$A$1:$P$11014,7,0))</f>
        <v>2</v>
      </c>
      <c r="F14" s="157" t="str">
        <f>IF(ISNA(VLOOKUP(CONCATENATE(Lookups!$D$31,Lookups!$D$32,Lookups!$F7,Lookups!$D$34),Data!$A$1:$P$11014,8,0)),"-",VLOOKUP(CONCATENATE(Lookups!$D$31,Lookups!$D$32,Lookups!$F7,Lookups!$D$34),Data!$A$1:$P$11014,8,0))</f>
        <v>7</v>
      </c>
      <c r="G14" s="157">
        <f>IF(ISNA(VLOOKUP(CONCATENATE(Lookups!$D$31,Lookups!$D$32,Lookups!$F7,Lookups!$D$34),Data!$A$1:$P$11014,9,0)),"-",VLOOKUP(CONCATENATE(Lookups!$D$31,Lookups!$D$32,Lookups!$F7,Lookups!$D$34),Data!$A$1:$P$11014,9,0))</f>
        <v>0</v>
      </c>
      <c r="H14" s="157">
        <f>IFERROR(IF(Lookups!$C$31=1,(G14/F14)*100,(G14/D14)*100),"-")</f>
        <v>0</v>
      </c>
      <c r="I14" s="157">
        <f>IF(ISNA(VLOOKUP(CONCATENATE(Lookups!$D$31,Lookups!$D$32,Lookups!$F7,Lookups!$D$34),Data!$A$1:$P$11014,11,0)),"-",VLOOKUP(CONCATENATE(Lookups!$D$31,Lookups!$D$32,Lookups!$F7,Lookups!$D$34),Data!$A$1:$P$11014,11,0))</f>
        <v>7</v>
      </c>
      <c r="J14" s="157">
        <f>IF(ISNA(VLOOKUP(CONCATENATE(Lookups!$D$31,Lookups!$D$32,Lookups!$F7,Lookups!$D$34),Data!$A$1:$P$11014,12,0)),"-",VLOOKUP(CONCATENATE(Lookups!$D$31,Lookups!$D$32,Lookups!$F7,Lookups!$D$34),Data!$A$1:$P$11014,12,0))</f>
        <v>1</v>
      </c>
      <c r="K14" s="157" t="str">
        <f>IF(ISNA(VLOOKUP(CONCATENATE(Lookups!$D$31,Lookups!$D$32,Lookups!$F7,Lookups!$D$34),Data!$A$1:$P$11014,14,0)),"-",IF(VLOOKUP(CONCATENATE(Lookups!$D$31,Lookups!$D$32,Lookups!$F7,Lookups!$D$34),Data!$A$1:$P$11014,14,0)="","n/a",VLOOKUP(CONCATENATE(Lookups!$D$31,Lookups!$D$32,Lookups!$F7,Lookups!$D$34),Data!$A$1:$P$11014,14,0)))</f>
        <v>n/a</v>
      </c>
      <c r="L14" s="157">
        <f>IF(ISNA(VLOOKUP(CONCATENATE(Lookups!$D$31,Lookups!$D$32,Lookups!$F7,Lookups!$D$34),Data!$A$1:$P$11014,13,0)),"-",VLOOKUP(CONCATENATE(Lookups!$D$31,Lookups!$D$32,Lookups!$F7,Lookups!$D$34),Data!$A$1:$P$11014,13,0))</f>
        <v>5</v>
      </c>
      <c r="M14" s="157">
        <f>IF(ISNA(VLOOKUP(CONCATENATE(Lookups!$D$31,Lookups!$D$32,Lookups!$F7,Lookups!$D$34),Data!$A$1:$P$11014,15,0)),"-",IF(VLOOKUP(CONCATENATE(Lookups!$D$31,Lookups!$D$32,Lookups!$F7,Lookups!$D$34),Data!$A$1:$P$11014,15,0)="","n/a",VLOOKUP(CONCATENATE(Lookups!$D$31,Lookups!$D$32,Lookups!$F7,Lookups!$D$34),Data!$A$1:$P$11014,15,0)))</f>
        <v>44</v>
      </c>
    </row>
    <row r="15" spans="1:13" x14ac:dyDescent="0.25">
      <c r="A15" s="1"/>
      <c r="B15" s="23"/>
      <c r="C15" s="24" t="s">
        <v>4</v>
      </c>
      <c r="D15" s="157">
        <f>IF(ISNA(VLOOKUP(CONCATENATE(Lookups!$D$31,Lookups!$D$32,Lookups!$F8,Lookups!$D$34),Data!$A$1:$P$11014,6,0)),"-",VLOOKUP(CONCATENATE(Lookups!$D$31,Lookups!$D$32,Lookups!$F8,Lookups!$D$34),Data!$A$1:$P$11014,6,0))</f>
        <v>19</v>
      </c>
      <c r="E15" s="157" t="str">
        <f>IF(ISNA(VLOOKUP(CONCATENATE(Lookups!$D$31,Lookups!$D$32,Lookups!$F8,Lookups!$D$34),Data!$A$1:$P$11014,7,0)),"-",VLOOKUP(CONCATENATE(Lookups!$D$31,Lookups!$D$32,Lookups!$F8,Lookups!$D$34),Data!$A$1:$P$11014,7,0))</f>
        <v>4</v>
      </c>
      <c r="F15" s="157" t="str">
        <f>IF(ISNA(VLOOKUP(CONCATENATE(Lookups!$D$31,Lookups!$D$32,Lookups!$F8,Lookups!$D$34),Data!$A$1:$P$11014,8,0)),"-",VLOOKUP(CONCATENATE(Lookups!$D$31,Lookups!$D$32,Lookups!$F8,Lookups!$D$34),Data!$A$1:$P$11014,8,0))</f>
        <v>15</v>
      </c>
      <c r="G15" s="157">
        <f>IF(ISNA(VLOOKUP(CONCATENATE(Lookups!$D$31,Lookups!$D$32,Lookups!$F8,Lookups!$D$34),Data!$A$1:$P$11014,9,0)),"-",VLOOKUP(CONCATENATE(Lookups!$D$31,Lookups!$D$32,Lookups!$F8,Lookups!$D$34),Data!$A$1:$P$11014,9,0))</f>
        <v>0</v>
      </c>
      <c r="H15" s="157">
        <f>IFERROR(IF(Lookups!$C$31=1,(G15/F15)*100,(G15/D15)*100),"-")</f>
        <v>0</v>
      </c>
      <c r="I15" s="157">
        <f>IF(ISNA(VLOOKUP(CONCATENATE(Lookups!$D$31,Lookups!$D$32,Lookups!$F8,Lookups!$D$34),Data!$A$1:$P$11014,11,0)),"-",VLOOKUP(CONCATENATE(Lookups!$D$31,Lookups!$D$32,Lookups!$F8,Lookups!$D$34),Data!$A$1:$P$11014,11,0))</f>
        <v>15</v>
      </c>
      <c r="J15" s="157">
        <f>IF(ISNA(VLOOKUP(CONCATENATE(Lookups!$D$31,Lookups!$D$32,Lookups!$F8,Lookups!$D$34),Data!$A$1:$P$11014,12,0)),"-",VLOOKUP(CONCATENATE(Lookups!$D$31,Lookups!$D$32,Lookups!$F8,Lookups!$D$34),Data!$A$1:$P$11014,12,0))</f>
        <v>2</v>
      </c>
      <c r="K15" s="157" t="str">
        <f>IF(ISNA(VLOOKUP(CONCATENATE(Lookups!$D$31,Lookups!$D$32,Lookups!$F8,Lookups!$D$34),Data!$A$1:$P$11014,14,0)),"-",IF(VLOOKUP(CONCATENATE(Lookups!$D$31,Lookups!$D$32,Lookups!$F8,Lookups!$D$34),Data!$A$1:$P$11014,14,0)="","n/a",VLOOKUP(CONCATENATE(Lookups!$D$31,Lookups!$D$32,Lookups!$F8,Lookups!$D$34),Data!$A$1:$P$11014,14,0)))</f>
        <v>n/a</v>
      </c>
      <c r="L15" s="157">
        <f>IF(ISNA(VLOOKUP(CONCATENATE(Lookups!$D$31,Lookups!$D$32,Lookups!$F8,Lookups!$D$34),Data!$A$1:$P$11014,13,0)),"-",VLOOKUP(CONCATENATE(Lookups!$D$31,Lookups!$D$32,Lookups!$F8,Lookups!$D$34),Data!$A$1:$P$11014,13,0))</f>
        <v>3</v>
      </c>
      <c r="M15" s="157">
        <f>IF(ISNA(VLOOKUP(CONCATENATE(Lookups!$D$31,Lookups!$D$32,Lookups!$F8,Lookups!$D$34),Data!$A$1:$P$11014,15,0)),"-",IF(VLOOKUP(CONCATENATE(Lookups!$D$31,Lookups!$D$32,Lookups!$F8,Lookups!$D$34),Data!$A$1:$P$11014,15,0)="","n/a",VLOOKUP(CONCATENATE(Lookups!$D$31,Lookups!$D$32,Lookups!$F8,Lookups!$D$34),Data!$A$1:$P$11014,15,0)))</f>
        <v>14</v>
      </c>
    </row>
    <row r="16" spans="1:13" x14ac:dyDescent="0.25">
      <c r="A16" s="1"/>
      <c r="B16" s="23"/>
      <c r="C16" s="24" t="s">
        <v>5</v>
      </c>
      <c r="D16" s="157">
        <f>IF(ISNA(VLOOKUP(CONCATENATE(Lookups!$D$31,Lookups!$D$32,Lookups!$F9,Lookups!$D$34),Data!$A$1:$P$11014,6,0)),"-",VLOOKUP(CONCATENATE(Lookups!$D$31,Lookups!$D$32,Lookups!$F9,Lookups!$D$34),Data!$A$1:$P$11014,6,0))</f>
        <v>569</v>
      </c>
      <c r="E16" s="157" t="str">
        <f>IF(ISNA(VLOOKUP(CONCATENATE(Lookups!$D$31,Lookups!$D$32,Lookups!$F9,Lookups!$D$34),Data!$A$1:$P$11014,7,0)),"-",VLOOKUP(CONCATENATE(Lookups!$D$31,Lookups!$D$32,Lookups!$F9,Lookups!$D$34),Data!$A$1:$P$11014,7,0))</f>
        <v>286</v>
      </c>
      <c r="F16" s="157" t="str">
        <f>IF(ISNA(VLOOKUP(CONCATENATE(Lookups!$D$31,Lookups!$D$32,Lookups!$F9,Lookups!$D$34),Data!$A$1:$P$11014,8,0)),"-",VLOOKUP(CONCATENATE(Lookups!$D$31,Lookups!$D$32,Lookups!$F9,Lookups!$D$34),Data!$A$1:$P$11014,8,0))</f>
        <v>283</v>
      </c>
      <c r="G16" s="157">
        <f>IF(ISNA(VLOOKUP(CONCATENATE(Lookups!$D$31,Lookups!$D$32,Lookups!$F9,Lookups!$D$34),Data!$A$1:$P$11014,9,0)),"-",VLOOKUP(CONCATENATE(Lookups!$D$31,Lookups!$D$32,Lookups!$F9,Lookups!$D$34),Data!$A$1:$P$11014,9,0))</f>
        <v>7</v>
      </c>
      <c r="H16" s="157">
        <f>IFERROR(IF(Lookups!$C$31=1,(G16/F16)*100,(G16/D16)*100),"-")</f>
        <v>2.4734982332155475</v>
      </c>
      <c r="I16" s="157">
        <f>IF(ISNA(VLOOKUP(CONCATENATE(Lookups!$D$31,Lookups!$D$32,Lookups!$F9,Lookups!$D$34),Data!$A$1:$P$11014,11,0)),"-",VLOOKUP(CONCATENATE(Lookups!$D$31,Lookups!$D$32,Lookups!$F9,Lookups!$D$34),Data!$A$1:$P$11014,11,0))</f>
        <v>276</v>
      </c>
      <c r="J16" s="157">
        <f>IF(ISNA(VLOOKUP(CONCATENATE(Lookups!$D$31,Lookups!$D$32,Lookups!$F9,Lookups!$D$34),Data!$A$1:$P$11014,12,0)),"-",VLOOKUP(CONCATENATE(Lookups!$D$31,Lookups!$D$32,Lookups!$F9,Lookups!$D$34),Data!$A$1:$P$11014,12,0))</f>
        <v>34</v>
      </c>
      <c r="K16" s="157">
        <f>IF(ISNA(VLOOKUP(CONCATENATE(Lookups!$D$31,Lookups!$D$32,Lookups!$F9,Lookups!$D$34),Data!$A$1:$P$11014,14,0)),"-",IF(VLOOKUP(CONCATENATE(Lookups!$D$31,Lookups!$D$32,Lookups!$F9,Lookups!$D$34),Data!$A$1:$P$11014,14,0)="","n/a",VLOOKUP(CONCATENATE(Lookups!$D$31,Lookups!$D$32,Lookups!$F9,Lookups!$D$34),Data!$A$1:$P$11014,14,0)))</f>
        <v>10</v>
      </c>
      <c r="L16" s="157">
        <f>IF(ISNA(VLOOKUP(CONCATENATE(Lookups!$D$31,Lookups!$D$32,Lookups!$F9,Lookups!$D$34),Data!$A$1:$P$11014,13,0)),"-",VLOOKUP(CONCATENATE(Lookups!$D$31,Lookups!$D$32,Lookups!$F9,Lookups!$D$34),Data!$A$1:$P$11014,13,0))</f>
        <v>83</v>
      </c>
      <c r="M16" s="157">
        <f>IF(ISNA(VLOOKUP(CONCATENATE(Lookups!$D$31,Lookups!$D$32,Lookups!$F9,Lookups!$D$34),Data!$A$1:$P$11014,15,0)),"-",IF(VLOOKUP(CONCATENATE(Lookups!$D$31,Lookups!$D$32,Lookups!$F9,Lookups!$D$34),Data!$A$1:$P$11014,15,0)="","n/a",VLOOKUP(CONCATENATE(Lookups!$D$31,Lookups!$D$32,Lookups!$F9,Lookups!$D$34),Data!$A$1:$P$11014,15,0)))</f>
        <v>19</v>
      </c>
    </row>
    <row r="17" spans="1:14" x14ac:dyDescent="0.25">
      <c r="A17" s="1"/>
      <c r="B17" s="23"/>
      <c r="C17" s="24" t="s">
        <v>6</v>
      </c>
      <c r="D17" s="157">
        <f>IF(ISNA(VLOOKUP(CONCATENATE(Lookups!$D$31,Lookups!$D$32,Lookups!$F10,Lookups!$D$34),Data!$A$1:$P$11014,6,0)),"-",VLOOKUP(CONCATENATE(Lookups!$D$31,Lookups!$D$32,Lookups!$F10,Lookups!$D$34),Data!$A$1:$P$11014,6,0))</f>
        <v>38</v>
      </c>
      <c r="E17" s="157" t="str">
        <f>IF(ISNA(VLOOKUP(CONCATENATE(Lookups!$D$31,Lookups!$D$32,Lookups!$F10,Lookups!$D$34),Data!$A$1:$P$11014,7,0)),"-",VLOOKUP(CONCATENATE(Lookups!$D$31,Lookups!$D$32,Lookups!$F10,Lookups!$D$34),Data!$A$1:$P$11014,7,0))</f>
        <v>6</v>
      </c>
      <c r="F17" s="157" t="str">
        <f>IF(ISNA(VLOOKUP(CONCATENATE(Lookups!$D$31,Lookups!$D$32,Lookups!$F10,Lookups!$D$34),Data!$A$1:$P$11014,8,0)),"-",VLOOKUP(CONCATENATE(Lookups!$D$31,Lookups!$D$32,Lookups!$F10,Lookups!$D$34),Data!$A$1:$P$11014,8,0))</f>
        <v>32</v>
      </c>
      <c r="G17" s="157">
        <f>IF(ISNA(VLOOKUP(CONCATENATE(Lookups!$D$31,Lookups!$D$32,Lookups!$F10,Lookups!$D$34),Data!$A$1:$P$11014,9,0)),"-",VLOOKUP(CONCATENATE(Lookups!$D$31,Lookups!$D$32,Lookups!$F10,Lookups!$D$34),Data!$A$1:$P$11014,9,0))</f>
        <v>0</v>
      </c>
      <c r="H17" s="157">
        <f>IFERROR(IF(Lookups!$C$31=1,(G17/F17)*100,(G17/D17)*100),"-")</f>
        <v>0</v>
      </c>
      <c r="I17" s="157">
        <f>IF(ISNA(VLOOKUP(CONCATENATE(Lookups!$D$31,Lookups!$D$32,Lookups!$F10,Lookups!$D$34),Data!$A$1:$P$11014,11,0)),"-",VLOOKUP(CONCATENATE(Lookups!$D$31,Lookups!$D$32,Lookups!$F10,Lookups!$D$34),Data!$A$1:$P$11014,11,0))</f>
        <v>32</v>
      </c>
      <c r="J17" s="157">
        <f>IF(ISNA(VLOOKUP(CONCATENATE(Lookups!$D$31,Lookups!$D$32,Lookups!$F10,Lookups!$D$34),Data!$A$1:$P$11014,12,0)),"-",VLOOKUP(CONCATENATE(Lookups!$D$31,Lookups!$D$32,Lookups!$F10,Lookups!$D$34),Data!$A$1:$P$11014,12,0))</f>
        <v>2</v>
      </c>
      <c r="K17" s="157" t="str">
        <f>IF(ISNA(VLOOKUP(CONCATENATE(Lookups!$D$31,Lookups!$D$32,Lookups!$F10,Lookups!$D$34),Data!$A$1:$P$11014,14,0)),"-",IF(VLOOKUP(CONCATENATE(Lookups!$D$31,Lookups!$D$32,Lookups!$F10,Lookups!$D$34),Data!$A$1:$P$11014,14,0)="","n/a",VLOOKUP(CONCATENATE(Lookups!$D$31,Lookups!$D$32,Lookups!$F10,Lookups!$D$34),Data!$A$1:$P$11014,14,0)))</f>
        <v>n/a</v>
      </c>
      <c r="L17" s="157">
        <f>IF(ISNA(VLOOKUP(CONCATENATE(Lookups!$D$31,Lookups!$D$32,Lookups!$F10,Lookups!$D$34),Data!$A$1:$P$11014,13,0)),"-",VLOOKUP(CONCATENATE(Lookups!$D$31,Lookups!$D$32,Lookups!$F10,Lookups!$D$34),Data!$A$1:$P$11014,13,0))</f>
        <v>8</v>
      </c>
      <c r="M17" s="157">
        <f>IF(ISNA(VLOOKUP(CONCATENATE(Lookups!$D$31,Lookups!$D$32,Lookups!$F10,Lookups!$D$34),Data!$A$1:$P$11014,15,0)),"-",IF(VLOOKUP(CONCATENATE(Lookups!$D$31,Lookups!$D$32,Lookups!$F10,Lookups!$D$34),Data!$A$1:$P$11014,15,0)="","n/a",VLOOKUP(CONCATENATE(Lookups!$D$31,Lookups!$D$32,Lookups!$F10,Lookups!$D$34),Data!$A$1:$P$11014,15,0)))</f>
        <v>62</v>
      </c>
    </row>
    <row r="18" spans="1:14" ht="20.100000000000001" customHeight="1" x14ac:dyDescent="0.25">
      <c r="A18" s="1"/>
      <c r="B18" s="25" t="s">
        <v>102</v>
      </c>
      <c r="C18" s="25" t="s">
        <v>7</v>
      </c>
      <c r="D18" s="156">
        <f>IF(ISNA(VLOOKUP(CONCATENATE(Lookups!$D$31,Lookups!$D$32,Lookups!$F11,Lookups!$D$34),Data!$A$1:$P$11014,6,0)),"-",VLOOKUP(CONCATENATE(Lookups!$D$31,Lookups!$D$32,Lookups!$F11,Lookups!$D$34),Data!$A$1:$P$11014,6,0))</f>
        <v>1892</v>
      </c>
      <c r="E18" s="156" t="str">
        <f>IF(ISNA(VLOOKUP(CONCATENATE(Lookups!$D$31,Lookups!$D$32,Lookups!$F11,Lookups!$D$34),Data!$A$1:$P$11014,7,0)),"-",VLOOKUP(CONCATENATE(Lookups!$D$31,Lookups!$D$32,Lookups!$F11,Lookups!$D$34),Data!$A$1:$P$11014,7,0))</f>
        <v>672</v>
      </c>
      <c r="F18" s="156" t="str">
        <f>IF(ISNA(VLOOKUP(CONCATENATE(Lookups!$D$31,Lookups!$D$32,Lookups!$F11,Lookups!$D$34),Data!$A$1:$P$11014,8,0)),"-",VLOOKUP(CONCATENATE(Lookups!$D$31,Lookups!$D$32,Lookups!$F11,Lookups!$D$34),Data!$A$1:$P$11014,8,0))</f>
        <v>1220</v>
      </c>
      <c r="G18" s="156">
        <f>IF(ISNA(VLOOKUP(CONCATENATE(Lookups!$D$31,Lookups!$D$32,Lookups!$F11,Lookups!$D$34),Data!$A$1:$P$11014,9,0)),"-",VLOOKUP(CONCATENATE(Lookups!$D$31,Lookups!$D$32,Lookups!$F11,Lookups!$D$34),Data!$A$1:$P$11014,9,0))</f>
        <v>15</v>
      </c>
      <c r="H18" s="156">
        <f>IFERROR(IF(Lookups!$C$31=1,(G18/F18)*100,(G18/D18)*100),"-")</f>
        <v>1.2295081967213115</v>
      </c>
      <c r="I18" s="156">
        <f>IF(ISNA(VLOOKUP(CONCATENATE(Lookups!$D$31,Lookups!$D$32,Lookups!$F11,Lookups!$D$34),Data!$A$1:$P$11014,11,0)),"-",VLOOKUP(CONCATENATE(Lookups!$D$31,Lookups!$D$32,Lookups!$F11,Lookups!$D$34),Data!$A$1:$P$11014,11,0))</f>
        <v>1205</v>
      </c>
      <c r="J18" s="156">
        <f>IF(ISNA(VLOOKUP(CONCATENATE(Lookups!$D$31,Lookups!$D$32,Lookups!$F11,Lookups!$D$34),Data!$A$1:$P$11014,12,0)),"-",VLOOKUP(CONCATENATE(Lookups!$D$31,Lookups!$D$32,Lookups!$F11,Lookups!$D$34),Data!$A$1:$P$11014,12,0))</f>
        <v>248</v>
      </c>
      <c r="K18" s="156">
        <f>IF(ISNA(VLOOKUP(CONCATENATE(Lookups!$D$31,Lookups!$D$32,Lookups!$F11,Lookups!$D$34),Data!$A$1:$P$11014,14,0)),"-",IF(VLOOKUP(CONCATENATE(Lookups!$D$31,Lookups!$D$32,Lookups!$F11,Lookups!$D$34),Data!$A$1:$P$11014,14,0)="","n/a",VLOOKUP(CONCATENATE(Lookups!$D$31,Lookups!$D$32,Lookups!$F11,Lookups!$D$34),Data!$A$1:$P$11014,14,0)))</f>
        <v>18</v>
      </c>
      <c r="L18" s="156">
        <f>IF(ISNA(VLOOKUP(CONCATENATE(Lookups!$D$31,Lookups!$D$32,Lookups!$F11,Lookups!$D$34),Data!$A$1:$P$11014,13,0)),"-",VLOOKUP(CONCATENATE(Lookups!$D$31,Lookups!$D$32,Lookups!$F11,Lookups!$D$34),Data!$A$1:$P$11014,13,0))</f>
        <v>291</v>
      </c>
      <c r="M18" s="156">
        <f>IF(ISNA(VLOOKUP(CONCATENATE(Lookups!$D$31,Lookups!$D$32,Lookups!$F11,Lookups!$D$34),Data!$A$1:$P$11014,15,0)),"-",IF(VLOOKUP(CONCATENATE(Lookups!$D$31,Lookups!$D$32,Lookups!$F11,Lookups!$D$34),Data!$A$1:$P$11014,15,0)="","n/a",VLOOKUP(CONCATENATE(Lookups!$D$31,Lookups!$D$32,Lookups!$F11,Lookups!$D$34),Data!$A$1:$P$11014,15,0)))</f>
        <v>22</v>
      </c>
    </row>
    <row r="19" spans="1:14" x14ac:dyDescent="0.25">
      <c r="A19" s="1"/>
      <c r="B19" s="23"/>
      <c r="C19" s="24" t="s">
        <v>8</v>
      </c>
      <c r="D19" s="157">
        <f>IF(ISNA(VLOOKUP(CONCATENATE(Lookups!$D$31,Lookups!$D$32,Lookups!$F12,Lookups!$D$34),Data!$A$1:$P$11014,6,0)),"-",VLOOKUP(CONCATENATE(Lookups!$D$31,Lookups!$D$32,Lookups!$F12,Lookups!$D$34),Data!$A$1:$P$11014,6,0))</f>
        <v>138</v>
      </c>
      <c r="E19" s="157" t="str">
        <f>IF(ISNA(VLOOKUP(CONCATENATE(Lookups!$D$31,Lookups!$D$32,Lookups!$F12,Lookups!$D$34),Data!$A$1:$P$11014,7,0)),"-",VLOOKUP(CONCATENATE(Lookups!$D$31,Lookups!$D$32,Lookups!$F12,Lookups!$D$34),Data!$A$1:$P$11014,7,0))</f>
        <v>70</v>
      </c>
      <c r="F19" s="157" t="str">
        <f>IF(ISNA(VLOOKUP(CONCATENATE(Lookups!$D$31,Lookups!$D$32,Lookups!$F12,Lookups!$D$34),Data!$A$1:$P$11014,8,0)),"-",VLOOKUP(CONCATENATE(Lookups!$D$31,Lookups!$D$32,Lookups!$F12,Lookups!$D$34),Data!$A$1:$P$11014,8,0))</f>
        <v>68</v>
      </c>
      <c r="G19" s="157">
        <f>IF(ISNA(VLOOKUP(CONCATENATE(Lookups!$D$31,Lookups!$D$32,Lookups!$F12,Lookups!$D$34),Data!$A$1:$P$11014,9,0)),"-",VLOOKUP(CONCATENATE(Lookups!$D$31,Lookups!$D$32,Lookups!$F12,Lookups!$D$34),Data!$A$1:$P$11014,9,0))</f>
        <v>0</v>
      </c>
      <c r="H19" s="157">
        <f>IFERROR(IF(Lookups!$C$31=1,(G19/F19)*100,(G19/D19)*100),"-")</f>
        <v>0</v>
      </c>
      <c r="I19" s="157">
        <f>IF(ISNA(VLOOKUP(CONCATENATE(Lookups!$D$31,Lookups!$D$32,Lookups!$F12,Lookups!$D$34),Data!$A$1:$P$11014,11,0)),"-",VLOOKUP(CONCATENATE(Lookups!$D$31,Lookups!$D$32,Lookups!$F12,Lookups!$D$34),Data!$A$1:$P$11014,11,0))</f>
        <v>68</v>
      </c>
      <c r="J19" s="157">
        <f>IF(ISNA(VLOOKUP(CONCATENATE(Lookups!$D$31,Lookups!$D$32,Lookups!$F12,Lookups!$D$34),Data!$A$1:$P$11014,12,0)),"-",VLOOKUP(CONCATENATE(Lookups!$D$31,Lookups!$D$32,Lookups!$F12,Lookups!$D$34),Data!$A$1:$P$11014,12,0))</f>
        <v>16</v>
      </c>
      <c r="K19" s="157">
        <f>IF(ISNA(VLOOKUP(CONCATENATE(Lookups!$D$31,Lookups!$D$32,Lookups!$F12,Lookups!$D$34),Data!$A$1:$P$11014,14,0)),"-",IF(VLOOKUP(CONCATENATE(Lookups!$D$31,Lookups!$D$32,Lookups!$F12,Lookups!$D$34),Data!$A$1:$P$11014,14,0)="","n/a",VLOOKUP(CONCATENATE(Lookups!$D$31,Lookups!$D$32,Lookups!$F12,Lookups!$D$34),Data!$A$1:$P$11014,14,0)))</f>
        <v>16</v>
      </c>
      <c r="L19" s="157">
        <f>IF(ISNA(VLOOKUP(CONCATENATE(Lookups!$D$31,Lookups!$D$32,Lookups!$F12,Lookups!$D$34),Data!$A$1:$P$11014,13,0)),"-",VLOOKUP(CONCATENATE(Lookups!$D$31,Lookups!$D$32,Lookups!$F12,Lookups!$D$34),Data!$A$1:$P$11014,13,0))</f>
        <v>7</v>
      </c>
      <c r="M19" s="157">
        <f>IF(ISNA(VLOOKUP(CONCATENATE(Lookups!$D$31,Lookups!$D$32,Lookups!$F12,Lookups!$D$34),Data!$A$1:$P$11014,15,0)),"-",IF(VLOOKUP(CONCATENATE(Lookups!$D$31,Lookups!$D$32,Lookups!$F12,Lookups!$D$34),Data!$A$1:$P$11014,15,0)="","n/a",VLOOKUP(CONCATENATE(Lookups!$D$31,Lookups!$D$32,Lookups!$F12,Lookups!$D$34),Data!$A$1:$P$11014,15,0)))</f>
        <v>14</v>
      </c>
    </row>
    <row r="20" spans="1:14" x14ac:dyDescent="0.25">
      <c r="A20" s="1"/>
      <c r="B20" s="23"/>
      <c r="C20" s="24" t="s">
        <v>9</v>
      </c>
      <c r="D20" s="157">
        <f>IF(ISNA(VLOOKUP(CONCATENATE(Lookups!$D$31,Lookups!$D$32,Lookups!$F13,Lookups!$D$34),Data!$A$1:$P$11014,6,0)),"-",VLOOKUP(CONCATENATE(Lookups!$D$31,Lookups!$D$32,Lookups!$F13,Lookups!$D$34),Data!$A$1:$P$11014,6,0))</f>
        <v>248</v>
      </c>
      <c r="E20" s="157" t="str">
        <f>IF(ISNA(VLOOKUP(CONCATENATE(Lookups!$D$31,Lookups!$D$32,Lookups!$F13,Lookups!$D$34),Data!$A$1:$P$11014,7,0)),"-",VLOOKUP(CONCATENATE(Lookups!$D$31,Lookups!$D$32,Lookups!$F13,Lookups!$D$34),Data!$A$1:$P$11014,7,0))</f>
        <v>113</v>
      </c>
      <c r="F20" s="157" t="str">
        <f>IF(ISNA(VLOOKUP(CONCATENATE(Lookups!$D$31,Lookups!$D$32,Lookups!$F13,Lookups!$D$34),Data!$A$1:$P$11014,8,0)),"-",VLOOKUP(CONCATENATE(Lookups!$D$31,Lookups!$D$32,Lookups!$F13,Lookups!$D$34),Data!$A$1:$P$11014,8,0))</f>
        <v>135</v>
      </c>
      <c r="G20" s="157">
        <f>IF(ISNA(VLOOKUP(CONCATENATE(Lookups!$D$31,Lookups!$D$32,Lookups!$F13,Lookups!$D$34),Data!$A$1:$P$11014,9,0)),"-",VLOOKUP(CONCATENATE(Lookups!$D$31,Lookups!$D$32,Lookups!$F13,Lookups!$D$34),Data!$A$1:$P$11014,9,0))</f>
        <v>3</v>
      </c>
      <c r="H20" s="157">
        <f>IFERROR(IF(Lookups!$C$31=1,(G20/F20)*100,(G20/D20)*100),"-")</f>
        <v>2.2222222222222223</v>
      </c>
      <c r="I20" s="157">
        <f>IF(ISNA(VLOOKUP(CONCATENATE(Lookups!$D$31,Lookups!$D$32,Lookups!$F13,Lookups!$D$34),Data!$A$1:$P$11014,11,0)),"-",VLOOKUP(CONCATENATE(Lookups!$D$31,Lookups!$D$32,Lookups!$F13,Lookups!$D$34),Data!$A$1:$P$11014,11,0))</f>
        <v>132</v>
      </c>
      <c r="J20" s="157">
        <f>IF(ISNA(VLOOKUP(CONCATENATE(Lookups!$D$31,Lookups!$D$32,Lookups!$F13,Lookups!$D$34),Data!$A$1:$P$11014,12,0)),"-",VLOOKUP(CONCATENATE(Lookups!$D$31,Lookups!$D$32,Lookups!$F13,Lookups!$D$34),Data!$A$1:$P$11014,12,0))</f>
        <v>22</v>
      </c>
      <c r="K20" s="157">
        <f>IF(ISNA(VLOOKUP(CONCATENATE(Lookups!$D$31,Lookups!$D$32,Lookups!$F13,Lookups!$D$34),Data!$A$1:$P$11014,14,0)),"-",IF(VLOOKUP(CONCATENATE(Lookups!$D$31,Lookups!$D$32,Lookups!$F13,Lookups!$D$34),Data!$A$1:$P$11014,14,0)="","n/a",VLOOKUP(CONCATENATE(Lookups!$D$31,Lookups!$D$32,Lookups!$F13,Lookups!$D$34),Data!$A$1:$P$11014,14,0)))</f>
        <v>11</v>
      </c>
      <c r="L20" s="157">
        <f>IF(ISNA(VLOOKUP(CONCATENATE(Lookups!$D$31,Lookups!$D$32,Lookups!$F13,Lookups!$D$34),Data!$A$1:$P$11014,13,0)),"-",VLOOKUP(CONCATENATE(Lookups!$D$31,Lookups!$D$32,Lookups!$F13,Lookups!$D$34),Data!$A$1:$P$11014,13,0))</f>
        <v>32</v>
      </c>
      <c r="M20" s="157">
        <f>IF(ISNA(VLOOKUP(CONCATENATE(Lookups!$D$31,Lookups!$D$32,Lookups!$F13,Lookups!$D$34),Data!$A$1:$P$11014,15,0)),"-",IF(VLOOKUP(CONCATENATE(Lookups!$D$31,Lookups!$D$32,Lookups!$F13,Lookups!$D$34),Data!$A$1:$P$11014,15,0)="","n/a",VLOOKUP(CONCATENATE(Lookups!$D$31,Lookups!$D$32,Lookups!$F13,Lookups!$D$34),Data!$A$1:$P$11014,15,0)))</f>
        <v>34</v>
      </c>
    </row>
    <row r="21" spans="1:14" x14ac:dyDescent="0.25">
      <c r="A21" s="1"/>
      <c r="B21" s="23"/>
      <c r="C21" s="24" t="s">
        <v>10</v>
      </c>
      <c r="D21" s="157">
        <f>IF(ISNA(VLOOKUP(CONCATENATE(Lookups!$D$31,Lookups!$D$32,Lookups!$F14,Lookups!$D$34),Data!$A$1:$P$11014,6,0)),"-",VLOOKUP(CONCATENATE(Lookups!$D$31,Lookups!$D$32,Lookups!$F14,Lookups!$D$34),Data!$A$1:$P$11014,6,0))</f>
        <v>453</v>
      </c>
      <c r="E21" s="157" t="str">
        <f>IF(ISNA(VLOOKUP(CONCATENATE(Lookups!$D$31,Lookups!$D$32,Lookups!$F14,Lookups!$D$34),Data!$A$1:$P$11014,7,0)),"-",VLOOKUP(CONCATENATE(Lookups!$D$31,Lookups!$D$32,Lookups!$F14,Lookups!$D$34),Data!$A$1:$P$11014,7,0))</f>
        <v>175</v>
      </c>
      <c r="F21" s="157" t="str">
        <f>IF(ISNA(VLOOKUP(CONCATENATE(Lookups!$D$31,Lookups!$D$32,Lookups!$F14,Lookups!$D$34),Data!$A$1:$P$11014,8,0)),"-",VLOOKUP(CONCATENATE(Lookups!$D$31,Lookups!$D$32,Lookups!$F14,Lookups!$D$34),Data!$A$1:$P$11014,8,0))</f>
        <v>278</v>
      </c>
      <c r="G21" s="157">
        <f>IF(ISNA(VLOOKUP(CONCATENATE(Lookups!$D$31,Lookups!$D$32,Lookups!$F14,Lookups!$D$34),Data!$A$1:$P$11014,9,0)),"-",VLOOKUP(CONCATENATE(Lookups!$D$31,Lookups!$D$32,Lookups!$F14,Lookups!$D$34),Data!$A$1:$P$11014,9,0))</f>
        <v>8</v>
      </c>
      <c r="H21" s="157">
        <f>IFERROR(IF(Lookups!$C$31=1,(G21/F21)*100,(G21/D21)*100),"-")</f>
        <v>2.877697841726619</v>
      </c>
      <c r="I21" s="157">
        <f>IF(ISNA(VLOOKUP(CONCATENATE(Lookups!$D$31,Lookups!$D$32,Lookups!$F14,Lookups!$D$34),Data!$A$1:$P$11014,11,0)),"-",VLOOKUP(CONCATENATE(Lookups!$D$31,Lookups!$D$32,Lookups!$F14,Lookups!$D$34),Data!$A$1:$P$11014,11,0))</f>
        <v>270</v>
      </c>
      <c r="J21" s="157">
        <f>IF(ISNA(VLOOKUP(CONCATENATE(Lookups!$D$31,Lookups!$D$32,Lookups!$F14,Lookups!$D$34),Data!$A$1:$P$11014,12,0)),"-",VLOOKUP(CONCATENATE(Lookups!$D$31,Lookups!$D$32,Lookups!$F14,Lookups!$D$34),Data!$A$1:$P$11014,12,0))</f>
        <v>55</v>
      </c>
      <c r="K21" s="157">
        <f>IF(ISNA(VLOOKUP(CONCATENATE(Lookups!$D$31,Lookups!$D$32,Lookups!$F14,Lookups!$D$34),Data!$A$1:$P$11014,14,0)),"-",IF(VLOOKUP(CONCATENATE(Lookups!$D$31,Lookups!$D$32,Lookups!$F14,Lookups!$D$34),Data!$A$1:$P$11014,14,0)="","n/a",VLOOKUP(CONCATENATE(Lookups!$D$31,Lookups!$D$32,Lookups!$F14,Lookups!$D$34),Data!$A$1:$P$11014,14,0)))</f>
        <v>14</v>
      </c>
      <c r="L21" s="157">
        <f>IF(ISNA(VLOOKUP(CONCATENATE(Lookups!$D$31,Lookups!$D$32,Lookups!$F14,Lookups!$D$34),Data!$A$1:$P$11014,13,0)),"-",VLOOKUP(CONCATENATE(Lookups!$D$31,Lookups!$D$32,Lookups!$F14,Lookups!$D$34),Data!$A$1:$P$11014,13,0))</f>
        <v>92</v>
      </c>
      <c r="M21" s="157">
        <f>IF(ISNA(VLOOKUP(CONCATENATE(Lookups!$D$31,Lookups!$D$32,Lookups!$F14,Lookups!$D$34),Data!$A$1:$P$11014,15,0)),"-",IF(VLOOKUP(CONCATENATE(Lookups!$D$31,Lookups!$D$32,Lookups!$F14,Lookups!$D$34),Data!$A$1:$P$11014,15,0)="","n/a",VLOOKUP(CONCATENATE(Lookups!$D$31,Lookups!$D$32,Lookups!$F14,Lookups!$D$34),Data!$A$1:$P$11014,15,0)))</f>
        <v>22</v>
      </c>
    </row>
    <row r="22" spans="1:14" x14ac:dyDescent="0.25">
      <c r="A22" s="1"/>
      <c r="B22" s="23"/>
      <c r="C22" s="24" t="s">
        <v>11</v>
      </c>
      <c r="D22" s="157">
        <f>IF(ISNA(VLOOKUP(CONCATENATE(Lookups!$D$31,Lookups!$D$32,Lookups!$F15,Lookups!$D$34),Data!$A$1:$P$11014,6,0)),"-",VLOOKUP(CONCATENATE(Lookups!$D$31,Lookups!$D$32,Lookups!$F15,Lookups!$D$34),Data!$A$1:$P$11014,6,0))</f>
        <v>1053</v>
      </c>
      <c r="E22" s="157" t="str">
        <f>IF(ISNA(VLOOKUP(CONCATENATE(Lookups!$D$31,Lookups!$D$32,Lookups!$F15,Lookups!$D$34),Data!$A$1:$P$11014,7,0)),"-",VLOOKUP(CONCATENATE(Lookups!$D$31,Lookups!$D$32,Lookups!$F15,Lookups!$D$34),Data!$A$1:$P$11014,7,0))</f>
        <v>314</v>
      </c>
      <c r="F22" s="157" t="str">
        <f>IF(ISNA(VLOOKUP(CONCATENATE(Lookups!$D$31,Lookups!$D$32,Lookups!$F15,Lookups!$D$34),Data!$A$1:$P$11014,8,0)),"-",VLOOKUP(CONCATENATE(Lookups!$D$31,Lookups!$D$32,Lookups!$F15,Lookups!$D$34),Data!$A$1:$P$11014,8,0))</f>
        <v>739</v>
      </c>
      <c r="G22" s="157">
        <f>IF(ISNA(VLOOKUP(CONCATENATE(Lookups!$D$31,Lookups!$D$32,Lookups!$F15,Lookups!$D$34),Data!$A$1:$P$11014,9,0)),"-",VLOOKUP(CONCATENATE(Lookups!$D$31,Lookups!$D$32,Lookups!$F15,Lookups!$D$34),Data!$A$1:$P$11014,9,0))</f>
        <v>4</v>
      </c>
      <c r="H22" s="157">
        <f>IFERROR(IF(Lookups!$C$31=1,(G22/F22)*100,(G22/D22)*100),"-")</f>
        <v>0.54127198917456021</v>
      </c>
      <c r="I22" s="157">
        <f>IF(ISNA(VLOOKUP(CONCATENATE(Lookups!$D$31,Lookups!$D$32,Lookups!$F15,Lookups!$D$34),Data!$A$1:$P$11014,11,0)),"-",VLOOKUP(CONCATENATE(Lookups!$D$31,Lookups!$D$32,Lookups!$F15,Lookups!$D$34),Data!$A$1:$P$11014,11,0))</f>
        <v>735</v>
      </c>
      <c r="J22" s="157">
        <f>IF(ISNA(VLOOKUP(CONCATENATE(Lookups!$D$31,Lookups!$D$32,Lookups!$F15,Lookups!$D$34),Data!$A$1:$P$11014,12,0)),"-",VLOOKUP(CONCATENATE(Lookups!$D$31,Lookups!$D$32,Lookups!$F15,Lookups!$D$34),Data!$A$1:$P$11014,12,0))</f>
        <v>155</v>
      </c>
      <c r="K22" s="157">
        <f>IF(ISNA(VLOOKUP(CONCATENATE(Lookups!$D$31,Lookups!$D$32,Lookups!$F15,Lookups!$D$34),Data!$A$1:$P$11014,14,0)),"-",IF(VLOOKUP(CONCATENATE(Lookups!$D$31,Lookups!$D$32,Lookups!$F15,Lookups!$D$34),Data!$A$1:$P$11014,14,0)="","n/a",VLOOKUP(CONCATENATE(Lookups!$D$31,Lookups!$D$32,Lookups!$F15,Lookups!$D$34),Data!$A$1:$P$11014,14,0)))</f>
        <v>21</v>
      </c>
      <c r="L22" s="157">
        <f>IF(ISNA(VLOOKUP(CONCATENATE(Lookups!$D$31,Lookups!$D$32,Lookups!$F15,Lookups!$D$34),Data!$A$1:$P$11014,13,0)),"-",VLOOKUP(CONCATENATE(Lookups!$D$31,Lookups!$D$32,Lookups!$F15,Lookups!$D$34),Data!$A$1:$P$11014,13,0))</f>
        <v>160</v>
      </c>
      <c r="M22" s="157">
        <f>IF(ISNA(VLOOKUP(CONCATENATE(Lookups!$D$31,Lookups!$D$32,Lookups!$F15,Lookups!$D$34),Data!$A$1:$P$11014,15,0)),"-",IF(VLOOKUP(CONCATENATE(Lookups!$D$31,Lookups!$D$32,Lookups!$F15,Lookups!$D$34),Data!$A$1:$P$11014,15,0)="","n/a",VLOOKUP(CONCATENATE(Lookups!$D$31,Lookups!$D$32,Lookups!$F15,Lookups!$D$34),Data!$A$1:$P$11014,15,0)))</f>
        <v>22</v>
      </c>
    </row>
    <row r="23" spans="1:14" ht="20.100000000000001" customHeight="1" x14ac:dyDescent="0.25">
      <c r="A23" s="1"/>
      <c r="B23" s="25" t="s">
        <v>103</v>
      </c>
      <c r="C23" s="25" t="s">
        <v>12</v>
      </c>
      <c r="D23" s="156">
        <f>IF(ISNA(VLOOKUP(CONCATENATE(Lookups!$D$31,Lookups!$D$32,Lookups!$F16,Lookups!$D$34),Data!$A$1:$P$11014,6,0)),"-",VLOOKUP(CONCATENATE(Lookups!$D$31,Lookups!$D$32,Lookups!$F16,Lookups!$D$34),Data!$A$1:$P$11014,6,0))</f>
        <v>3217</v>
      </c>
      <c r="E23" s="156" t="str">
        <f>IF(ISNA(VLOOKUP(CONCATENATE(Lookups!$D$31,Lookups!$D$32,Lookups!$F16,Lookups!$D$34),Data!$A$1:$P$11014,7,0)),"-",VLOOKUP(CONCATENATE(Lookups!$D$31,Lookups!$D$32,Lookups!$F16,Lookups!$D$34),Data!$A$1:$P$11014,7,0))</f>
        <v>1068</v>
      </c>
      <c r="F23" s="156" t="str">
        <f>IF(ISNA(VLOOKUP(CONCATENATE(Lookups!$D$31,Lookups!$D$32,Lookups!$F16,Lookups!$D$34),Data!$A$1:$P$11014,8,0)),"-",VLOOKUP(CONCATENATE(Lookups!$D$31,Lookups!$D$32,Lookups!$F16,Lookups!$D$34),Data!$A$1:$P$11014,8,0))</f>
        <v>2149</v>
      </c>
      <c r="G23" s="156">
        <f>IF(ISNA(VLOOKUP(CONCATENATE(Lookups!$D$31,Lookups!$D$32,Lookups!$F16,Lookups!$D$34),Data!$A$1:$P$11014,9,0)),"-",VLOOKUP(CONCATENATE(Lookups!$D$31,Lookups!$D$32,Lookups!$F16,Lookups!$D$34),Data!$A$1:$P$11014,9,0))</f>
        <v>23</v>
      </c>
      <c r="H23" s="156">
        <f>IFERROR(IF(Lookups!$C$31=1,(G23/F23)*100,(G23/D23)*100),"-")</f>
        <v>1.0702652396463472</v>
      </c>
      <c r="I23" s="156">
        <f>IF(ISNA(VLOOKUP(CONCATENATE(Lookups!$D$31,Lookups!$D$32,Lookups!$F16,Lookups!$D$34),Data!$A$1:$P$11014,11,0)),"-",VLOOKUP(CONCATENATE(Lookups!$D$31,Lookups!$D$32,Lookups!$F16,Lookups!$D$34),Data!$A$1:$P$11014,11,0))</f>
        <v>2126</v>
      </c>
      <c r="J23" s="156">
        <f>IF(ISNA(VLOOKUP(CONCATENATE(Lookups!$D$31,Lookups!$D$32,Lookups!$F16,Lookups!$D$34),Data!$A$1:$P$11014,12,0)),"-",VLOOKUP(CONCATENATE(Lookups!$D$31,Lookups!$D$32,Lookups!$F16,Lookups!$D$34),Data!$A$1:$P$11014,12,0))</f>
        <v>295</v>
      </c>
      <c r="K23" s="156">
        <f>IF(ISNA(VLOOKUP(CONCATENATE(Lookups!$D$31,Lookups!$D$32,Lookups!$F16,Lookups!$D$34),Data!$A$1:$P$11014,14,0)),"-",IF(VLOOKUP(CONCATENATE(Lookups!$D$31,Lookups!$D$32,Lookups!$F16,Lookups!$D$34),Data!$A$1:$P$11014,14,0)="","n/a",VLOOKUP(CONCATENATE(Lookups!$D$31,Lookups!$D$32,Lookups!$F16,Lookups!$D$34),Data!$A$1:$P$11014,14,0)))</f>
        <v>18</v>
      </c>
      <c r="L23" s="156">
        <f>IF(ISNA(VLOOKUP(CONCATENATE(Lookups!$D$31,Lookups!$D$32,Lookups!$F16,Lookups!$D$34),Data!$A$1:$P$11014,13,0)),"-",VLOOKUP(CONCATENATE(Lookups!$D$31,Lookups!$D$32,Lookups!$F16,Lookups!$D$34),Data!$A$1:$P$11014,13,0))</f>
        <v>744</v>
      </c>
      <c r="M23" s="156">
        <f>IF(ISNA(VLOOKUP(CONCATENATE(Lookups!$D$31,Lookups!$D$32,Lookups!$F16,Lookups!$D$34),Data!$A$1:$P$11014,15,0)),"-",IF(VLOOKUP(CONCATENATE(Lookups!$D$31,Lookups!$D$32,Lookups!$F16,Lookups!$D$34),Data!$A$1:$P$11014,15,0)="","n/a",VLOOKUP(CONCATENATE(Lookups!$D$31,Lookups!$D$32,Lookups!$F16,Lookups!$D$34),Data!$A$1:$P$11014,15,0)))</f>
        <v>22</v>
      </c>
    </row>
    <row r="24" spans="1:14" x14ac:dyDescent="0.25">
      <c r="A24" s="1"/>
      <c r="B24" s="23"/>
      <c r="C24" s="24" t="s">
        <v>13</v>
      </c>
      <c r="D24" s="157">
        <f>IF(ISNA(VLOOKUP(CONCATENATE(Lookups!$D$31,Lookups!$D$32,Lookups!$F17,Lookups!$D$34),Data!$A$1:$P$11014,6,0)),"-",VLOOKUP(CONCATENATE(Lookups!$D$31,Lookups!$D$32,Lookups!$F17,Lookups!$D$34),Data!$A$1:$P$11014,6,0))</f>
        <v>500</v>
      </c>
      <c r="E24" s="157" t="str">
        <f>IF(ISNA(VLOOKUP(CONCATENATE(Lookups!$D$31,Lookups!$D$32,Lookups!$F17,Lookups!$D$34),Data!$A$1:$P$11014,7,0)),"-",VLOOKUP(CONCATENATE(Lookups!$D$31,Lookups!$D$32,Lookups!$F17,Lookups!$D$34),Data!$A$1:$P$11014,7,0))</f>
        <v>175</v>
      </c>
      <c r="F24" s="157" t="str">
        <f>IF(ISNA(VLOOKUP(CONCATENATE(Lookups!$D$31,Lookups!$D$32,Lookups!$F17,Lookups!$D$34),Data!$A$1:$P$11014,8,0)),"-",VLOOKUP(CONCATENATE(Lookups!$D$31,Lookups!$D$32,Lookups!$F17,Lookups!$D$34),Data!$A$1:$P$11014,8,0))</f>
        <v>325</v>
      </c>
      <c r="G24" s="157">
        <f>IF(ISNA(VLOOKUP(CONCATENATE(Lookups!$D$31,Lookups!$D$32,Lookups!$F17,Lookups!$D$34),Data!$A$1:$P$11014,9,0)),"-",VLOOKUP(CONCATENATE(Lookups!$D$31,Lookups!$D$32,Lookups!$F17,Lookups!$D$34),Data!$A$1:$P$11014,9,0))</f>
        <v>7</v>
      </c>
      <c r="H24" s="157">
        <f>IFERROR(IF(Lookups!$C$31=1,(G24/F24)*100,(G24/D24)*100),"-")</f>
        <v>2.1538461538461537</v>
      </c>
      <c r="I24" s="157">
        <f>IF(ISNA(VLOOKUP(CONCATENATE(Lookups!$D$31,Lookups!$D$32,Lookups!$F17,Lookups!$D$34),Data!$A$1:$P$11014,11,0)),"-",VLOOKUP(CONCATENATE(Lookups!$D$31,Lookups!$D$32,Lookups!$F17,Lookups!$D$34),Data!$A$1:$P$11014,11,0))</f>
        <v>318</v>
      </c>
      <c r="J24" s="157">
        <f>IF(ISNA(VLOOKUP(CONCATENATE(Lookups!$D$31,Lookups!$D$32,Lookups!$F17,Lookups!$D$34),Data!$A$1:$P$11014,12,0)),"-",VLOOKUP(CONCATENATE(Lookups!$D$31,Lookups!$D$32,Lookups!$F17,Lookups!$D$34),Data!$A$1:$P$11014,12,0))</f>
        <v>29</v>
      </c>
      <c r="K24" s="157">
        <f>IF(ISNA(VLOOKUP(CONCATENATE(Lookups!$D$31,Lookups!$D$32,Lookups!$F17,Lookups!$D$34),Data!$A$1:$P$11014,14,0)),"-",IF(VLOOKUP(CONCATENATE(Lookups!$D$31,Lookups!$D$32,Lookups!$F17,Lookups!$D$34),Data!$A$1:$P$11014,14,0)="","n/a",VLOOKUP(CONCATENATE(Lookups!$D$31,Lookups!$D$32,Lookups!$F17,Lookups!$D$34),Data!$A$1:$P$11014,14,0)))</f>
        <v>29</v>
      </c>
      <c r="L24" s="157">
        <f>IF(ISNA(VLOOKUP(CONCATENATE(Lookups!$D$31,Lookups!$D$32,Lookups!$F17,Lookups!$D$34),Data!$A$1:$P$11014,13,0)),"-",VLOOKUP(CONCATENATE(Lookups!$D$31,Lookups!$D$32,Lookups!$F17,Lookups!$D$34),Data!$A$1:$P$11014,13,0))</f>
        <v>120</v>
      </c>
      <c r="M24" s="157">
        <f>IF(ISNA(VLOOKUP(CONCATENATE(Lookups!$D$31,Lookups!$D$32,Lookups!$F17,Lookups!$D$34),Data!$A$1:$P$11014,15,0)),"-",IF(VLOOKUP(CONCATENATE(Lookups!$D$31,Lookups!$D$32,Lookups!$F17,Lookups!$D$34),Data!$A$1:$P$11014,15,0)="","n/a",VLOOKUP(CONCATENATE(Lookups!$D$31,Lookups!$D$32,Lookups!$F17,Lookups!$D$34),Data!$A$1:$P$11014,15,0)))</f>
        <v>21</v>
      </c>
    </row>
    <row r="25" spans="1:14" x14ac:dyDescent="0.25">
      <c r="A25" s="1"/>
      <c r="B25" s="23"/>
      <c r="C25" s="24" t="s">
        <v>14</v>
      </c>
      <c r="D25" s="157">
        <f>IF(ISNA(VLOOKUP(CONCATENATE(Lookups!$D$31,Lookups!$D$32,Lookups!$F18,Lookups!$D$34),Data!$A$1:$P$11014,6,0)),"-",VLOOKUP(CONCATENATE(Lookups!$D$31,Lookups!$D$32,Lookups!$F18,Lookups!$D$34),Data!$A$1:$P$11014,6,0))</f>
        <v>401</v>
      </c>
      <c r="E25" s="157" t="str">
        <f>IF(ISNA(VLOOKUP(CONCATENATE(Lookups!$D$31,Lookups!$D$32,Lookups!$F18,Lookups!$D$34),Data!$A$1:$P$11014,7,0)),"-",VLOOKUP(CONCATENATE(Lookups!$D$31,Lookups!$D$32,Lookups!$F18,Lookups!$D$34),Data!$A$1:$P$11014,7,0))</f>
        <v>115</v>
      </c>
      <c r="F25" s="157" t="str">
        <f>IF(ISNA(VLOOKUP(CONCATENATE(Lookups!$D$31,Lookups!$D$32,Lookups!$F18,Lookups!$D$34),Data!$A$1:$P$11014,8,0)),"-",VLOOKUP(CONCATENATE(Lookups!$D$31,Lookups!$D$32,Lookups!$F18,Lookups!$D$34),Data!$A$1:$P$11014,8,0))</f>
        <v>286</v>
      </c>
      <c r="G25" s="157">
        <f>IF(ISNA(VLOOKUP(CONCATENATE(Lookups!$D$31,Lookups!$D$32,Lookups!$F18,Lookups!$D$34),Data!$A$1:$P$11014,9,0)),"-",VLOOKUP(CONCATENATE(Lookups!$D$31,Lookups!$D$32,Lookups!$F18,Lookups!$D$34),Data!$A$1:$P$11014,9,0))</f>
        <v>3</v>
      </c>
      <c r="H25" s="157">
        <f>IFERROR(IF(Lookups!$C$31=1,(G25/F25)*100,(G25/D25)*100),"-")</f>
        <v>1.048951048951049</v>
      </c>
      <c r="I25" s="157">
        <f>IF(ISNA(VLOOKUP(CONCATENATE(Lookups!$D$31,Lookups!$D$32,Lookups!$F18,Lookups!$D$34),Data!$A$1:$P$11014,11,0)),"-",VLOOKUP(CONCATENATE(Lookups!$D$31,Lookups!$D$32,Lookups!$F18,Lookups!$D$34),Data!$A$1:$P$11014,11,0))</f>
        <v>283</v>
      </c>
      <c r="J25" s="157">
        <f>IF(ISNA(VLOOKUP(CONCATENATE(Lookups!$D$31,Lookups!$D$32,Lookups!$F18,Lookups!$D$34),Data!$A$1:$P$11014,12,0)),"-",VLOOKUP(CONCATENATE(Lookups!$D$31,Lookups!$D$32,Lookups!$F18,Lookups!$D$34),Data!$A$1:$P$11014,12,0))</f>
        <v>50</v>
      </c>
      <c r="K25" s="157">
        <f>IF(ISNA(VLOOKUP(CONCATENATE(Lookups!$D$31,Lookups!$D$32,Lookups!$F18,Lookups!$D$34),Data!$A$1:$P$11014,14,0)),"-",IF(VLOOKUP(CONCATENATE(Lookups!$D$31,Lookups!$D$32,Lookups!$F18,Lookups!$D$34),Data!$A$1:$P$11014,14,0)="","n/a",VLOOKUP(CONCATENATE(Lookups!$D$31,Lookups!$D$32,Lookups!$F18,Lookups!$D$34),Data!$A$1:$P$11014,14,0)))</f>
        <v>13</v>
      </c>
      <c r="L25" s="157">
        <f>IF(ISNA(VLOOKUP(CONCATENATE(Lookups!$D$31,Lookups!$D$32,Lookups!$F18,Lookups!$D$34),Data!$A$1:$P$11014,13,0)),"-",VLOOKUP(CONCATENATE(Lookups!$D$31,Lookups!$D$32,Lookups!$F18,Lookups!$D$34),Data!$A$1:$P$11014,13,0))</f>
        <v>76</v>
      </c>
      <c r="M25" s="157">
        <f>IF(ISNA(VLOOKUP(CONCATENATE(Lookups!$D$31,Lookups!$D$32,Lookups!$F18,Lookups!$D$34),Data!$A$1:$P$11014,15,0)),"-",IF(VLOOKUP(CONCATENATE(Lookups!$D$31,Lookups!$D$32,Lookups!$F18,Lookups!$D$34),Data!$A$1:$P$11014,15,0)="","n/a",VLOOKUP(CONCATENATE(Lookups!$D$31,Lookups!$D$32,Lookups!$F18,Lookups!$D$34),Data!$A$1:$P$11014,15,0)))</f>
        <v>21</v>
      </c>
    </row>
    <row r="26" spans="1:14" x14ac:dyDescent="0.25">
      <c r="A26" s="1"/>
      <c r="B26" s="23"/>
      <c r="C26" s="24" t="s">
        <v>15</v>
      </c>
      <c r="D26" s="157">
        <f>IF(ISNA(VLOOKUP(CONCATENATE(Lookups!$D$31,Lookups!$D$32,Lookups!$F19,Lookups!$D$34),Data!$A$1:$P$11014,6,0)),"-",VLOOKUP(CONCATENATE(Lookups!$D$31,Lookups!$D$32,Lookups!$F19,Lookups!$D$34),Data!$A$1:$P$11014,6,0))</f>
        <v>1719</v>
      </c>
      <c r="E26" s="157" t="str">
        <f>IF(ISNA(VLOOKUP(CONCATENATE(Lookups!$D$31,Lookups!$D$32,Lookups!$F19,Lookups!$D$34),Data!$A$1:$P$11014,7,0)),"-",VLOOKUP(CONCATENATE(Lookups!$D$31,Lookups!$D$32,Lookups!$F19,Lookups!$D$34),Data!$A$1:$P$11014,7,0))</f>
        <v>558</v>
      </c>
      <c r="F26" s="157" t="str">
        <f>IF(ISNA(VLOOKUP(CONCATENATE(Lookups!$D$31,Lookups!$D$32,Lookups!$F19,Lookups!$D$34),Data!$A$1:$P$11014,8,0)),"-",VLOOKUP(CONCATENATE(Lookups!$D$31,Lookups!$D$32,Lookups!$F19,Lookups!$D$34),Data!$A$1:$P$11014,8,0))</f>
        <v>1161</v>
      </c>
      <c r="G26" s="157">
        <f>IF(ISNA(VLOOKUP(CONCATENATE(Lookups!$D$31,Lookups!$D$32,Lookups!$F19,Lookups!$D$34),Data!$A$1:$P$11014,9,0)),"-",VLOOKUP(CONCATENATE(Lookups!$D$31,Lookups!$D$32,Lookups!$F19,Lookups!$D$34),Data!$A$1:$P$11014,9,0))</f>
        <v>13</v>
      </c>
      <c r="H26" s="157">
        <f>IFERROR(IF(Lookups!$C$31=1,(G26/F26)*100,(G26/D26)*100),"-")</f>
        <v>1.119724375538329</v>
      </c>
      <c r="I26" s="157">
        <f>IF(ISNA(VLOOKUP(CONCATENATE(Lookups!$D$31,Lookups!$D$32,Lookups!$F19,Lookups!$D$34),Data!$A$1:$P$11014,11,0)),"-",VLOOKUP(CONCATENATE(Lookups!$D$31,Lookups!$D$32,Lookups!$F19,Lookups!$D$34),Data!$A$1:$P$11014,11,0))</f>
        <v>1148</v>
      </c>
      <c r="J26" s="157">
        <f>IF(ISNA(VLOOKUP(CONCATENATE(Lookups!$D$31,Lookups!$D$32,Lookups!$F19,Lookups!$D$34),Data!$A$1:$P$11014,12,0)),"-",VLOOKUP(CONCATENATE(Lookups!$D$31,Lookups!$D$32,Lookups!$F19,Lookups!$D$34),Data!$A$1:$P$11014,12,0))</f>
        <v>177</v>
      </c>
      <c r="K26" s="157">
        <f>IF(ISNA(VLOOKUP(CONCATENATE(Lookups!$D$31,Lookups!$D$32,Lookups!$F19,Lookups!$D$34),Data!$A$1:$P$11014,14,0)),"-",IF(VLOOKUP(CONCATENATE(Lookups!$D$31,Lookups!$D$32,Lookups!$F19,Lookups!$D$34),Data!$A$1:$P$11014,14,0)="","n/a",VLOOKUP(CONCATENATE(Lookups!$D$31,Lookups!$D$32,Lookups!$F19,Lookups!$D$34),Data!$A$1:$P$11014,14,0)))</f>
        <v>16</v>
      </c>
      <c r="L26" s="157">
        <f>IF(ISNA(VLOOKUP(CONCATENATE(Lookups!$D$31,Lookups!$D$32,Lookups!$F19,Lookups!$D$34),Data!$A$1:$P$11014,13,0)),"-",VLOOKUP(CONCATENATE(Lookups!$D$31,Lookups!$D$32,Lookups!$F19,Lookups!$D$34),Data!$A$1:$P$11014,13,0))</f>
        <v>334</v>
      </c>
      <c r="M26" s="157">
        <f>IF(ISNA(VLOOKUP(CONCATENATE(Lookups!$D$31,Lookups!$D$32,Lookups!$F19,Lookups!$D$34),Data!$A$1:$P$11014,15,0)),"-",IF(VLOOKUP(CONCATENATE(Lookups!$D$31,Lookups!$D$32,Lookups!$F19,Lookups!$D$34),Data!$A$1:$P$11014,15,0)="","n/a",VLOOKUP(CONCATENATE(Lookups!$D$31,Lookups!$D$32,Lookups!$F19,Lookups!$D$34),Data!$A$1:$P$11014,15,0)))</f>
        <v>15</v>
      </c>
    </row>
    <row r="27" spans="1:14" x14ac:dyDescent="0.25">
      <c r="A27" s="1"/>
      <c r="B27" s="23"/>
      <c r="C27" s="24" t="s">
        <v>16</v>
      </c>
      <c r="D27" s="157">
        <f>IF(ISNA(VLOOKUP(CONCATENATE(Lookups!$D$31,Lookups!$D$32,Lookups!$F20,Lookups!$D$34),Data!$A$1:$P$11014,6,0)),"-",VLOOKUP(CONCATENATE(Lookups!$D$31,Lookups!$D$32,Lookups!$F20,Lookups!$D$34),Data!$A$1:$P$11014,6,0))</f>
        <v>597</v>
      </c>
      <c r="E27" s="157" t="str">
        <f>IF(ISNA(VLOOKUP(CONCATENATE(Lookups!$D$31,Lookups!$D$32,Lookups!$F20,Lookups!$D$34),Data!$A$1:$P$11014,7,0)),"-",VLOOKUP(CONCATENATE(Lookups!$D$31,Lookups!$D$32,Lookups!$F20,Lookups!$D$34),Data!$A$1:$P$11014,7,0))</f>
        <v>220</v>
      </c>
      <c r="F27" s="157" t="str">
        <f>IF(ISNA(VLOOKUP(CONCATENATE(Lookups!$D$31,Lookups!$D$32,Lookups!$F20,Lookups!$D$34),Data!$A$1:$P$11014,8,0)),"-",VLOOKUP(CONCATENATE(Lookups!$D$31,Lookups!$D$32,Lookups!$F20,Lookups!$D$34),Data!$A$1:$P$11014,8,0))</f>
        <v>377</v>
      </c>
      <c r="G27" s="157">
        <f>IF(ISNA(VLOOKUP(CONCATENATE(Lookups!$D$31,Lookups!$D$32,Lookups!$F20,Lookups!$D$34),Data!$A$1:$P$11014,9,0)),"-",VLOOKUP(CONCATENATE(Lookups!$D$31,Lookups!$D$32,Lookups!$F20,Lookups!$D$34),Data!$A$1:$P$11014,9,0))</f>
        <v>0</v>
      </c>
      <c r="H27" s="157">
        <f>IFERROR(IF(Lookups!$C$31=1,(G27/F27)*100,(G27/D27)*100),"-")</f>
        <v>0</v>
      </c>
      <c r="I27" s="157">
        <f>IF(ISNA(VLOOKUP(CONCATENATE(Lookups!$D$31,Lookups!$D$32,Lookups!$F20,Lookups!$D$34),Data!$A$1:$P$11014,11,0)),"-",VLOOKUP(CONCATENATE(Lookups!$D$31,Lookups!$D$32,Lookups!$F20,Lookups!$D$34),Data!$A$1:$P$11014,11,0))</f>
        <v>377</v>
      </c>
      <c r="J27" s="157">
        <f>IF(ISNA(VLOOKUP(CONCATENATE(Lookups!$D$31,Lookups!$D$32,Lookups!$F20,Lookups!$D$34),Data!$A$1:$P$11014,12,0)),"-",VLOOKUP(CONCATENATE(Lookups!$D$31,Lookups!$D$32,Lookups!$F20,Lookups!$D$34),Data!$A$1:$P$11014,12,0))</f>
        <v>39</v>
      </c>
      <c r="K27" s="157">
        <f>IF(ISNA(VLOOKUP(CONCATENATE(Lookups!$D$31,Lookups!$D$32,Lookups!$F20,Lookups!$D$34),Data!$A$1:$P$11014,14,0)),"-",IF(VLOOKUP(CONCATENATE(Lookups!$D$31,Lookups!$D$32,Lookups!$F20,Lookups!$D$34),Data!$A$1:$P$11014,14,0)="","n/a",VLOOKUP(CONCATENATE(Lookups!$D$31,Lookups!$D$32,Lookups!$F20,Lookups!$D$34),Data!$A$1:$P$11014,14,0)))</f>
        <v>35</v>
      </c>
      <c r="L27" s="157">
        <f>IF(ISNA(VLOOKUP(CONCATENATE(Lookups!$D$31,Lookups!$D$32,Lookups!$F20,Lookups!$D$34),Data!$A$1:$P$11014,13,0)),"-",VLOOKUP(CONCATENATE(Lookups!$D$31,Lookups!$D$32,Lookups!$F20,Lookups!$D$34),Data!$A$1:$P$11014,13,0))</f>
        <v>214</v>
      </c>
      <c r="M27" s="157">
        <f>IF(ISNA(VLOOKUP(CONCATENATE(Lookups!$D$31,Lookups!$D$32,Lookups!$F20,Lookups!$D$34),Data!$A$1:$P$11014,15,0)),"-",IF(VLOOKUP(CONCATENATE(Lookups!$D$31,Lookups!$D$32,Lookups!$F20,Lookups!$D$34),Data!$A$1:$P$11014,15,0)="","n/a",VLOOKUP(CONCATENATE(Lookups!$D$31,Lookups!$D$32,Lookups!$F20,Lookups!$D$34),Data!$A$1:$P$11014,15,0)))</f>
        <v>37</v>
      </c>
    </row>
    <row r="28" spans="1:14" ht="20.100000000000001" customHeight="1" x14ac:dyDescent="0.25">
      <c r="A28" s="1"/>
      <c r="B28" s="23" t="s">
        <v>87</v>
      </c>
      <c r="C28" s="24"/>
      <c r="D28" s="156" t="str">
        <f>IF(ISNA(VLOOKUP(CONCATENATE(Lookups!$D$31,Lookups!$D$32,Lookups!$F22,Lookups!$D$34),Data!$A$1:$P$11014,6,0)),"-",VLOOKUP(CONCATENATE(Lookups!$D$31,Lookups!$D$32,Lookups!$F22,Lookups!$D$34),Data!$A$1:$P$11014,6,0))</f>
        <v>-</v>
      </c>
      <c r="E28" s="156" t="str">
        <f>IF(ISNA(VLOOKUP(CONCATENATE(Lookups!$D$31,Lookups!$D$32,Lookups!$F22,Lookups!$D$34),Data!$A$1:$P$11014,7,0)),"-",VLOOKUP(CONCATENATE(Lookups!$D$31,Lookups!$D$32,Lookups!$F22,Lookups!$D$34),Data!$A$1:$P$11014,7,0))</f>
        <v>-</v>
      </c>
      <c r="F28" s="156" t="str">
        <f>IF(ISNA(VLOOKUP(CONCATENATE(Lookups!$D$31,Lookups!$D$32,Lookups!$F22,Lookups!$D$34),Data!$A$1:$P$11014,8,0)),"-",VLOOKUP(CONCATENATE(Lookups!$D$31,Lookups!$D$32,Lookups!$F22,Lookups!$D$34),Data!$A$1:$P$11014,8,0))</f>
        <v>-</v>
      </c>
      <c r="G28" s="156" t="str">
        <f>IF(ISNA(VLOOKUP(CONCATENATE(Lookups!$D$31,Lookups!$D$32,Lookups!$F22,Lookups!$D$34),Data!$A$1:$P$11014,9,0)),"-",VLOOKUP(CONCATENATE(Lookups!$D$31,Lookups!$D$32,Lookups!$F22,Lookups!$D$34),Data!$A$1:$P$11014,9,0))</f>
        <v>-</v>
      </c>
      <c r="H28" s="156" t="str">
        <f>IFERROR(IF(Lookups!$C$31=1,(G28/F28)*100,(G28/D28)*100),"-")</f>
        <v>-</v>
      </c>
      <c r="I28" s="156" t="str">
        <f>IF(ISNA(VLOOKUP(CONCATENATE(Lookups!$D$31,Lookups!$D$32,Lookups!$F22,Lookups!$D$34),Data!$A$1:$P$11014,11,0)),"-",VLOOKUP(CONCATENATE(Lookups!$D$31,Lookups!$D$32,Lookups!$F22,Lookups!$D$34),Data!$A$1:$P$11014,11,0))</f>
        <v>-</v>
      </c>
      <c r="J28" s="156" t="str">
        <f>IF(ISNA(VLOOKUP(CONCATENATE(Lookups!$D$31,Lookups!$D$32,Lookups!$F22,Lookups!$D$34),Data!$A$1:$P$11014,12,0)),"-",VLOOKUP(CONCATENATE(Lookups!$D$31,Lookups!$D$32,Lookups!$F22,Lookups!$D$34),Data!$A$1:$P$11014,12,0))</f>
        <v>-</v>
      </c>
      <c r="K28" s="156" t="str">
        <f>IF(ISNA(VLOOKUP(CONCATENATE(Lookups!$D$31,Lookups!$D$32,Lookups!$F22,Lookups!$D$34),Data!$A$1:$P$11014,14,0)),"-",IF(VLOOKUP(CONCATENATE(Lookups!$D$31,Lookups!$D$32,Lookups!$F22,Lookups!$D$34),Data!$A$1:$P$11014,14,0)="","n/a",VLOOKUP(CONCATENATE(Lookups!$D$31,Lookups!$D$32,Lookups!$F22,Lookups!$D$34),Data!$A$1:$P$11014,14,0)))</f>
        <v>-</v>
      </c>
      <c r="L28" s="156" t="str">
        <f>IF(ISNA(VLOOKUP(CONCATENATE(Lookups!$D$31,Lookups!$D$32,Lookups!$F22,Lookups!$D$34),Data!$A$1:$P$11014,13,0)),"-",VLOOKUP(CONCATENATE(Lookups!$D$31,Lookups!$D$32,Lookups!$F22,Lookups!$D$34),Data!$A$1:$P$11014,13,0))</f>
        <v>-</v>
      </c>
      <c r="M28" s="156" t="str">
        <f>IF(ISNA(VLOOKUP(CONCATENATE(Lookups!$D$31,Lookups!$D$32,Lookups!$F22,Lookups!$D$34),Data!$A$1:$P$11014,15,0)),"-",IF(VLOOKUP(CONCATENATE(Lookups!$D$31,Lookups!$D$32,Lookups!$F22,Lookups!$D$34),Data!$A$1:$P$11014,15,0)="","n/a",VLOOKUP(CONCATENATE(Lookups!$D$31,Lookups!$D$32,Lookups!$F22,Lookups!$D$34),Data!$A$1:$P$11014,15,0)))</f>
        <v>-</v>
      </c>
      <c r="N28" s="100"/>
    </row>
    <row r="29" spans="1:14" x14ac:dyDescent="0.25">
      <c r="A29" s="1"/>
      <c r="B29" s="27"/>
      <c r="C29" s="28" t="s">
        <v>94</v>
      </c>
      <c r="D29" s="158" t="str">
        <f>IF(ISNA(VLOOKUP(CONCATENATE(Lookups!$D$31,Lookups!$D$32,Lookups!$F22,Lookups!$D$34),Data!$A$1:$P$11014,6,0)),"-",VLOOKUP(CONCATENATE(Lookups!$D$31,Lookups!$D$32,Lookups!$F22,Lookups!$D$34),Data!$A$1:$P$11014,6,0))</f>
        <v>-</v>
      </c>
      <c r="E29" s="158" t="str">
        <f>IF(ISNA(VLOOKUP(CONCATENATE(Lookups!$D$31,Lookups!$D$32,Lookups!$F22,Lookups!$D$34),Data!$A$1:$P$11014,7,0)),"-",VLOOKUP(CONCATENATE(Lookups!$D$31,Lookups!$D$32,Lookups!$F22,Lookups!$D$34),Data!$A$1:$P$11014,7,0))</f>
        <v>-</v>
      </c>
      <c r="F29" s="158" t="str">
        <f>IF(ISNA(VLOOKUP(CONCATENATE(Lookups!$D$31,Lookups!$D$32,Lookups!$F22,Lookups!$D$34),Data!$A$1:$P$11014,8,0)),"-",VLOOKUP(CONCATENATE(Lookups!$D$31,Lookups!$D$32,Lookups!$F22,Lookups!$D$34),Data!$A$1:$P$11014,8,0))</f>
        <v>-</v>
      </c>
      <c r="G29" s="158" t="str">
        <f>IF(ISNA(VLOOKUP(CONCATENATE(Lookups!$D$31,Lookups!$D$32,Lookups!$F22,Lookups!$D$34),Data!$A$1:$P$11014,9,0)),"-",VLOOKUP(CONCATENATE(Lookups!$D$31,Lookups!$D$32,Lookups!$F22,Lookups!$D$34),Data!$A$1:$P$11014,9,0))</f>
        <v>-</v>
      </c>
      <c r="H29" s="158" t="str">
        <f>IFERROR(IF(Lookups!$C$31=1,(G29/F29)*100,(G29/D29)*100),"-")</f>
        <v>-</v>
      </c>
      <c r="I29" s="158" t="str">
        <f>IF(ISNA(VLOOKUP(CONCATENATE(Lookups!$D$31,Lookups!$D$32,Lookups!$F22,Lookups!$D$34),Data!$A$1:$P$11014,11,0)),"-",VLOOKUP(CONCATENATE(Lookups!$D$31,Lookups!$D$32,Lookups!$F22,Lookups!$D$34),Data!$A$1:$P$11014,11,0))</f>
        <v>-</v>
      </c>
      <c r="J29" s="158" t="str">
        <f>IF(ISNA(VLOOKUP(CONCATENATE(Lookups!$D$31,Lookups!$D$32,Lookups!$F22,Lookups!$D$34),Data!$A$1:$P$11014,12,0)),"-",VLOOKUP(CONCATENATE(Lookups!$D$31,Lookups!$D$32,Lookups!$F22,Lookups!$D$34),Data!$A$1:$P$11014,12,0))</f>
        <v>-</v>
      </c>
      <c r="K29" s="158" t="str">
        <f>IF(ISNA(VLOOKUP(CONCATENATE(Lookups!$D$31,Lookups!$D$32,Lookups!$F22,Lookups!$D$34),Data!$A$1:$P$11014,14,0)),"-",IF(VLOOKUP(CONCATENATE(Lookups!$D$31,Lookups!$D$32,Lookups!$F22,Lookups!$D$34),Data!$A$1:$P$11014,14,0)="","n/a",VLOOKUP(CONCATENATE(Lookups!$D$31,Lookups!$D$32,Lookups!$F22,Lookups!$D$34),Data!$A$1:$P$11014,14,0)))</f>
        <v>-</v>
      </c>
      <c r="L29" s="158" t="str">
        <f>IF(ISNA(VLOOKUP(CONCATENATE(Lookups!$D$31,Lookups!$D$32,Lookups!$F22,Lookups!$D$34),Data!$A$1:$P$11014,13,0)),"-",VLOOKUP(CONCATENATE(Lookups!$D$31,Lookups!$D$32,Lookups!$F22,Lookups!$D$34),Data!$A$1:$P$11014,13,0))</f>
        <v>-</v>
      </c>
      <c r="M29" s="159" t="str">
        <f>IF(ISNA(VLOOKUP(CONCATENATE(Lookups!$D$31,Lookups!$D$32,Lookups!$F22,Lookups!$D$34),Data!$A$1:$P$11014,15,0)),"-",IF(VLOOKUP(CONCATENATE(Lookups!$D$31,Lookups!$D$32,Lookups!$F22,Lookups!$D$34),Data!$A$1:$P$11014,15,0)="","n/a",VLOOKUP(CONCATENATE(Lookups!$D$31,Lookups!$D$32,Lookups!$F22,Lookups!$D$34),Data!$A$1:$P$11014,15,0)))</f>
        <v>-</v>
      </c>
    </row>
    <row r="30" spans="1:14" x14ac:dyDescent="0.25">
      <c r="A30" s="1"/>
      <c r="B30" s="23"/>
      <c r="C30" s="24"/>
      <c r="D30" s="19"/>
      <c r="E30" s="19"/>
      <c r="F30" s="19"/>
      <c r="G30" s="19"/>
      <c r="H30" s="20"/>
      <c r="I30" s="19"/>
      <c r="J30" s="21"/>
      <c r="K30" s="21"/>
      <c r="L30" s="21"/>
      <c r="M30" s="21"/>
    </row>
    <row r="31" spans="1:14" x14ac:dyDescent="0.25">
      <c r="A31" s="1"/>
      <c r="B31" s="47" t="s">
        <v>130</v>
      </c>
      <c r="C31" s="13"/>
      <c r="D31" s="32"/>
      <c r="E31" s="32"/>
      <c r="F31" s="11"/>
      <c r="G31" s="32"/>
      <c r="H31" s="11"/>
      <c r="I31" s="11"/>
      <c r="J31" s="11"/>
      <c r="K31" s="11"/>
      <c r="L31" s="11"/>
      <c r="M31" s="11"/>
    </row>
    <row r="32" spans="1:14" ht="21" customHeight="1" x14ac:dyDescent="0.25">
      <c r="A32" s="1"/>
      <c r="B32" s="220" t="s">
        <v>161</v>
      </c>
      <c r="C32" s="221"/>
      <c r="D32" s="225" t="str">
        <f ca="1">CELL("contents",Lookups!D32)</f>
        <v>January-March 2025</v>
      </c>
      <c r="E32" s="226"/>
      <c r="F32" s="62" t="s">
        <v>106</v>
      </c>
      <c r="G32" s="63">
        <v>45803</v>
      </c>
      <c r="H32" s="227" t="s">
        <v>107</v>
      </c>
      <c r="I32" s="227"/>
      <c r="J32" s="227"/>
      <c r="K32" s="227"/>
      <c r="L32" s="62"/>
      <c r="M32" s="64"/>
    </row>
    <row r="33" spans="1:21" x14ac:dyDescent="0.25">
      <c r="A33" s="1"/>
      <c r="B33" s="228" t="s">
        <v>70</v>
      </c>
      <c r="C33" s="229"/>
      <c r="D33" s="229"/>
      <c r="E33" s="229"/>
      <c r="F33" s="229"/>
      <c r="G33" s="229"/>
      <c r="H33" s="229"/>
      <c r="I33" s="229"/>
      <c r="J33" s="229"/>
      <c r="K33" s="229"/>
      <c r="L33" s="229"/>
      <c r="M33" s="230"/>
    </row>
    <row r="34" spans="1:21" x14ac:dyDescent="0.25">
      <c r="A34" s="1"/>
      <c r="B34" s="231" t="s">
        <v>71</v>
      </c>
      <c r="C34" s="232"/>
      <c r="D34" s="232"/>
      <c r="E34" s="232"/>
      <c r="F34" s="232"/>
      <c r="G34" s="232"/>
      <c r="H34" s="232"/>
      <c r="I34" s="232"/>
      <c r="J34" s="232"/>
      <c r="K34" s="232"/>
      <c r="L34" s="232"/>
      <c r="M34" s="233"/>
    </row>
    <row r="35" spans="1:21" x14ac:dyDescent="0.25">
      <c r="A35" s="1"/>
      <c r="B35" s="231" t="s">
        <v>92</v>
      </c>
      <c r="C35" s="232"/>
      <c r="D35" s="232"/>
      <c r="E35" s="232"/>
      <c r="F35" s="232"/>
      <c r="G35" s="232"/>
      <c r="H35" s="232"/>
      <c r="I35" s="232"/>
      <c r="J35" s="232"/>
      <c r="K35" s="232"/>
      <c r="L35" s="232"/>
      <c r="M35" s="233"/>
    </row>
    <row r="36" spans="1:21" ht="37.5" customHeight="1" x14ac:dyDescent="0.25">
      <c r="A36" s="1"/>
      <c r="B36" s="220" t="s">
        <v>93</v>
      </c>
      <c r="C36" s="221"/>
      <c r="D36" s="221"/>
      <c r="E36" s="221"/>
      <c r="F36" s="221"/>
      <c r="G36" s="221"/>
      <c r="H36" s="221"/>
      <c r="I36" s="221"/>
      <c r="J36" s="221"/>
      <c r="K36" s="221"/>
      <c r="L36" s="221"/>
      <c r="M36" s="222"/>
    </row>
    <row r="37" spans="1:21" x14ac:dyDescent="0.25">
      <c r="A37" s="1"/>
      <c r="B37" s="220" t="s">
        <v>187</v>
      </c>
      <c r="C37" s="221"/>
      <c r="D37" s="221"/>
      <c r="E37" s="221"/>
      <c r="F37" s="221"/>
      <c r="G37" s="221"/>
      <c r="H37" s="221"/>
      <c r="I37" s="221"/>
      <c r="J37" s="221"/>
      <c r="K37" s="221"/>
      <c r="L37" s="221"/>
      <c r="M37" s="222"/>
    </row>
    <row r="38" spans="1:21" x14ac:dyDescent="0.25">
      <c r="A38" s="1"/>
      <c r="B38" s="220" t="s">
        <v>81</v>
      </c>
      <c r="C38" s="221"/>
      <c r="D38" s="221"/>
      <c r="E38" s="221"/>
      <c r="F38" s="221"/>
      <c r="G38" s="221"/>
      <c r="H38" s="221"/>
      <c r="I38" s="221"/>
      <c r="J38" s="221"/>
      <c r="K38" s="221"/>
      <c r="L38" s="221"/>
      <c r="M38" s="222"/>
    </row>
    <row r="39" spans="1:21" ht="39" customHeight="1" x14ac:dyDescent="0.25">
      <c r="A39" s="1"/>
      <c r="B39" s="235" t="s">
        <v>72</v>
      </c>
      <c r="C39" s="236"/>
      <c r="D39" s="236"/>
      <c r="E39" s="236"/>
      <c r="F39" s="236"/>
      <c r="G39" s="236"/>
      <c r="H39" s="236"/>
      <c r="I39" s="236"/>
      <c r="J39" s="236"/>
      <c r="K39" s="236"/>
      <c r="L39" s="236"/>
      <c r="M39" s="237"/>
    </row>
    <row r="40" spans="1:21" ht="26.25" customHeight="1" x14ac:dyDescent="0.25">
      <c r="A40" s="1"/>
      <c r="B40" s="220" t="s">
        <v>188</v>
      </c>
      <c r="C40" s="221"/>
      <c r="D40" s="221"/>
      <c r="E40" s="221"/>
      <c r="F40" s="221"/>
      <c r="G40" s="221"/>
      <c r="H40" s="221"/>
      <c r="I40" s="221"/>
      <c r="J40" s="221"/>
      <c r="K40" s="221"/>
      <c r="L40" s="221"/>
      <c r="M40" s="222"/>
    </row>
    <row r="41" spans="1:21" ht="39.75" customHeight="1" x14ac:dyDescent="0.25">
      <c r="A41" s="1"/>
      <c r="B41" s="220" t="s">
        <v>157</v>
      </c>
      <c r="C41" s="221"/>
      <c r="D41" s="221"/>
      <c r="E41" s="221"/>
      <c r="F41" s="221"/>
      <c r="G41" s="221"/>
      <c r="H41" s="221"/>
      <c r="I41" s="221"/>
      <c r="J41" s="221"/>
      <c r="K41" s="221"/>
      <c r="L41" s="221"/>
      <c r="M41" s="222"/>
    </row>
    <row r="42" spans="1:21" ht="24" customHeight="1" x14ac:dyDescent="0.25">
      <c r="A42" s="1"/>
      <c r="B42" s="238" t="s">
        <v>189</v>
      </c>
      <c r="C42" s="239"/>
      <c r="D42" s="239"/>
      <c r="E42" s="239"/>
      <c r="F42" s="239"/>
      <c r="G42" s="239"/>
      <c r="H42" s="239"/>
      <c r="I42" s="239"/>
      <c r="J42" s="239"/>
      <c r="K42" s="239"/>
      <c r="L42" s="239"/>
      <c r="M42" s="240"/>
    </row>
    <row r="43" spans="1:21" s="200" customFormat="1" ht="15" customHeight="1" x14ac:dyDescent="0.25">
      <c r="A43" s="160"/>
      <c r="B43" s="199" t="s">
        <v>254</v>
      </c>
      <c r="C43" s="199"/>
      <c r="D43" s="199"/>
      <c r="E43" s="199"/>
      <c r="F43" s="199"/>
      <c r="G43" s="199"/>
      <c r="H43" s="199"/>
      <c r="I43" s="199"/>
      <c r="J43" s="199"/>
      <c r="K43" s="199"/>
      <c r="L43" s="199"/>
      <c r="M43" s="199"/>
      <c r="N43" s="199"/>
      <c r="O43" s="199"/>
      <c r="P43" s="199"/>
      <c r="Q43" s="199"/>
      <c r="R43" s="199"/>
      <c r="S43" s="199"/>
      <c r="T43" s="199"/>
      <c r="U43" s="199"/>
    </row>
    <row r="44" spans="1:21" x14ac:dyDescent="0.25">
      <c r="A44" s="1"/>
      <c r="B44" s="241" t="s">
        <v>129</v>
      </c>
      <c r="C44" s="242"/>
      <c r="D44" s="242"/>
      <c r="E44" s="242"/>
      <c r="F44" s="242"/>
      <c r="G44" s="242"/>
      <c r="H44" s="242"/>
      <c r="I44" s="243"/>
      <c r="J44" s="92"/>
      <c r="K44" s="92"/>
      <c r="L44" s="92"/>
      <c r="M44" s="92"/>
      <c r="N44" s="93"/>
    </row>
    <row r="45" spans="1:21" x14ac:dyDescent="0.25">
      <c r="A45" s="41"/>
      <c r="B45" s="234" t="s">
        <v>73</v>
      </c>
      <c r="C45" s="234"/>
      <c r="D45" s="234"/>
      <c r="E45" s="234"/>
      <c r="F45" s="234"/>
      <c r="G45" s="234"/>
      <c r="H45" s="234"/>
      <c r="I45" s="234"/>
      <c r="J45" s="1"/>
      <c r="K45" s="1"/>
      <c r="L45" s="1"/>
      <c r="M45" s="1"/>
      <c r="O45" s="91"/>
    </row>
    <row r="46" spans="1:21" ht="38.25" customHeight="1" x14ac:dyDescent="0.25">
      <c r="A46" s="41"/>
      <c r="B46" s="234" t="s">
        <v>80</v>
      </c>
      <c r="C46" s="234"/>
      <c r="D46" s="234"/>
      <c r="E46" s="234"/>
      <c r="F46" s="234"/>
      <c r="G46" s="234"/>
      <c r="H46" s="234"/>
      <c r="I46" s="234"/>
      <c r="J46" s="234"/>
      <c r="K46" s="234"/>
      <c r="L46" s="1"/>
      <c r="M46" s="1"/>
      <c r="O46" s="91"/>
    </row>
    <row r="47" spans="1:21" x14ac:dyDescent="0.25">
      <c r="A47" s="1"/>
      <c r="B47" s="2"/>
      <c r="C47" s="12"/>
      <c r="D47" s="12"/>
      <c r="E47" s="12"/>
      <c r="F47" s="12"/>
      <c r="G47" s="12"/>
      <c r="H47" s="12"/>
      <c r="I47" s="12"/>
      <c r="J47" s="12"/>
      <c r="K47" s="12"/>
      <c r="L47" s="12"/>
      <c r="M47" s="1"/>
    </row>
  </sheetData>
  <mergeCells count="32">
    <mergeCell ref="B45:I45"/>
    <mergeCell ref="B46:K46"/>
    <mergeCell ref="B39:M39"/>
    <mergeCell ref="B40:M40"/>
    <mergeCell ref="B41:M41"/>
    <mergeCell ref="B42:M42"/>
    <mergeCell ref="B44:I44"/>
    <mergeCell ref="B43:XFD43"/>
    <mergeCell ref="B38:M38"/>
    <mergeCell ref="K8:K9"/>
    <mergeCell ref="L8:L9"/>
    <mergeCell ref="M8:M9"/>
    <mergeCell ref="B9:C9"/>
    <mergeCell ref="B10:C10"/>
    <mergeCell ref="B32:C32"/>
    <mergeCell ref="D32:E32"/>
    <mergeCell ref="H32:K32"/>
    <mergeCell ref="B33:M33"/>
    <mergeCell ref="B34:M34"/>
    <mergeCell ref="B35:M35"/>
    <mergeCell ref="B36:M36"/>
    <mergeCell ref="B37:M37"/>
    <mergeCell ref="C2:K2"/>
    <mergeCell ref="A3:C3"/>
    <mergeCell ref="D7:D9"/>
    <mergeCell ref="E7:E9"/>
    <mergeCell ref="F7:F9"/>
    <mergeCell ref="G7:G9"/>
    <mergeCell ref="H7:H9"/>
    <mergeCell ref="I7:I9"/>
    <mergeCell ref="J7:M7"/>
    <mergeCell ref="J8:J9"/>
  </mergeCells>
  <conditionalFormatting sqref="D10:M31">
    <cfRule type="expression" dxfId="9" priority="1">
      <formula>IF($J$10=1, TRUE, FALSE)</formula>
    </cfRule>
  </conditionalFormatting>
  <hyperlinks>
    <hyperlink ref="L5" location="'Chart 3a(ii) - WTAs by HB'!A1" display="View Chart 3b(ii) WTAs" xr:uid="{00000000-0004-0000-0100-000001000000}"/>
    <hyperlink ref="L4" location="'Chart 3a(i) - Exclusions by HB'!A1" display="View Chart 3a(i) Exclusions" xr:uid="{00000000-0004-0000-0100-000003000000}"/>
    <hyperlink ref="B43:H43" r:id="rId1" display="Further information on Cancer Waiting Times, including Data Quality and Guidance (such as the Data &amp; Definitions manual) can be found on the website." xr:uid="{0B58447D-B00A-4B49-B9DA-84FD03DBA988}"/>
  </hyperlinks>
  <pageMargins left="0.70866141732283472" right="0.70866141732283472" top="0.74803149606299213" bottom="0.74803149606299213" header="0.31496062992125984" footer="0.31496062992125984"/>
  <pageSetup paperSize="9"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5121" r:id="rId5" name="Drop Down 1">
              <controlPr defaultSize="0" autoLine="0" autoPict="0">
                <anchor moveWithCells="1">
                  <from>
                    <xdr:col>3</xdr:col>
                    <xdr:colOff>28575</xdr:colOff>
                    <xdr:row>4</xdr:row>
                    <xdr:rowOff>95250</xdr:rowOff>
                  </from>
                  <to>
                    <xdr:col>5</xdr:col>
                    <xdr:colOff>504825</xdr:colOff>
                    <xdr:row>4</xdr:row>
                    <xdr:rowOff>295275</xdr:rowOff>
                  </to>
                </anchor>
              </controlPr>
            </control>
          </mc:Choice>
        </mc:AlternateContent>
        <mc:AlternateContent xmlns:mc="http://schemas.openxmlformats.org/markup-compatibility/2006">
          <mc:Choice Requires="x14">
            <control shapeId="5122" r:id="rId6" name="Drop Down 2">
              <controlPr defaultSize="0" autoLine="0" autoPict="0">
                <anchor moveWithCells="1">
                  <from>
                    <xdr:col>3</xdr:col>
                    <xdr:colOff>38100</xdr:colOff>
                    <xdr:row>3</xdr:row>
                    <xdr:rowOff>76200</xdr:rowOff>
                  </from>
                  <to>
                    <xdr:col>10</xdr:col>
                    <xdr:colOff>333375</xdr:colOff>
                    <xdr:row>4</xdr:row>
                    <xdr:rowOff>0</xdr:rowOff>
                  </to>
                </anchor>
              </controlPr>
            </control>
          </mc:Choice>
        </mc:AlternateContent>
        <mc:AlternateContent xmlns:mc="http://schemas.openxmlformats.org/markup-compatibility/2006">
          <mc:Choice Requires="x14">
            <control shapeId="5124" r:id="rId7" name="Drop Down 4">
              <controlPr defaultSize="0" autoLine="0" autoPict="0">
                <anchor moveWithCells="1">
                  <from>
                    <xdr:col>3</xdr:col>
                    <xdr:colOff>28575</xdr:colOff>
                    <xdr:row>2</xdr:row>
                    <xdr:rowOff>47625</xdr:rowOff>
                  </from>
                  <to>
                    <xdr:col>5</xdr:col>
                    <xdr:colOff>504825</xdr:colOff>
                    <xdr:row>3</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U39"/>
  <sheetViews>
    <sheetView workbookViewId="0"/>
  </sheetViews>
  <sheetFormatPr defaultColWidth="9.140625" defaultRowHeight="15" x14ac:dyDescent="0.25"/>
  <cols>
    <col min="1" max="1" width="5" style="3" customWidth="1"/>
    <col min="2" max="2" width="12.85546875" style="3" customWidth="1"/>
    <col min="3" max="3" width="27" style="3" customWidth="1"/>
    <col min="4" max="4" width="16.28515625" style="3" customWidth="1"/>
    <col min="5" max="5" width="9.140625" style="3"/>
    <col min="6" max="6" width="13.5703125" style="3" customWidth="1"/>
    <col min="7" max="7" width="10.85546875" style="3" customWidth="1"/>
    <col min="8" max="8" width="10.28515625" style="3" customWidth="1"/>
    <col min="9" max="9" width="8.5703125" style="3" customWidth="1"/>
    <col min="10" max="10" width="4.28515625" style="3" customWidth="1"/>
    <col min="11" max="11" width="12.7109375" style="3" customWidth="1"/>
    <col min="12" max="16384" width="9.140625" style="3"/>
  </cols>
  <sheetData>
    <row r="1" spans="1:13" ht="6.75" customHeight="1" x14ac:dyDescent="0.25">
      <c r="A1" s="1"/>
      <c r="B1" s="1"/>
      <c r="C1" s="1"/>
      <c r="D1" s="1"/>
      <c r="E1" s="1"/>
      <c r="F1" s="1"/>
      <c r="G1" s="1"/>
      <c r="H1" s="1"/>
      <c r="I1" s="1"/>
      <c r="J1" s="1"/>
      <c r="K1" s="1"/>
    </row>
    <row r="2" spans="1:13" ht="34.700000000000003" customHeight="1" x14ac:dyDescent="0.25">
      <c r="A2" s="1"/>
      <c r="B2" s="8" t="s">
        <v>249</v>
      </c>
      <c r="C2" s="208" t="str">
        <f>VLOOKUP(Lookups!C31,Lookups!K18:R19,5,FALSE)</f>
        <v>Exclusions from the 62-day standard from receipt of an urgent referral with a suspicion of cancer to first cancer treatment by NHS Board and regional Cancer Network.</v>
      </c>
      <c r="D2" s="208"/>
      <c r="E2" s="208"/>
      <c r="F2" s="208"/>
      <c r="G2" s="208"/>
      <c r="H2" s="208"/>
      <c r="I2" s="208"/>
      <c r="J2" s="208"/>
      <c r="K2" s="59"/>
    </row>
    <row r="3" spans="1:13" ht="24" customHeight="1" x14ac:dyDescent="0.25">
      <c r="A3" s="1"/>
      <c r="B3" s="17" t="s">
        <v>74</v>
      </c>
      <c r="C3" s="16"/>
      <c r="D3" s="1"/>
      <c r="E3" s="1"/>
      <c r="F3" s="1"/>
      <c r="G3" s="1"/>
      <c r="H3" s="1"/>
      <c r="I3" s="1"/>
      <c r="J3" s="1"/>
      <c r="K3" s="70"/>
    </row>
    <row r="4" spans="1:13" ht="24" customHeight="1" x14ac:dyDescent="0.25">
      <c r="A4" s="1"/>
      <c r="B4" s="17" t="s">
        <v>44</v>
      </c>
      <c r="C4" s="16"/>
      <c r="D4" s="1"/>
      <c r="E4" s="1"/>
      <c r="F4" s="1"/>
      <c r="G4" s="88"/>
      <c r="H4" s="1"/>
      <c r="I4" s="1"/>
      <c r="J4" s="1"/>
      <c r="K4" s="70"/>
    </row>
    <row r="5" spans="1:13" ht="24" customHeight="1" x14ac:dyDescent="0.25">
      <c r="A5" s="1"/>
      <c r="B5" s="17" t="s">
        <v>211</v>
      </c>
      <c r="C5" s="16"/>
      <c r="D5" s="1"/>
      <c r="E5" s="1"/>
      <c r="F5" s="1"/>
      <c r="G5" s="88"/>
      <c r="H5" s="1"/>
      <c r="I5" s="1"/>
      <c r="J5" s="1"/>
      <c r="K5" s="70"/>
    </row>
    <row r="6" spans="1:13" ht="15.6" customHeight="1" x14ac:dyDescent="0.25">
      <c r="A6" s="1"/>
      <c r="B6" s="1"/>
      <c r="C6" s="1"/>
      <c r="D6" s="1"/>
      <c r="E6" s="1"/>
      <c r="F6" s="1"/>
      <c r="G6" s="1"/>
      <c r="H6" s="1"/>
      <c r="I6" s="166"/>
      <c r="J6" s="167" t="s">
        <v>240</v>
      </c>
      <c r="K6" s="98"/>
    </row>
    <row r="7" spans="1:13" ht="31.5" customHeight="1" x14ac:dyDescent="0.25">
      <c r="A7" s="1"/>
      <c r="B7" s="97" t="s">
        <v>99</v>
      </c>
      <c r="C7" s="244" t="str">
        <f>VLOOKUP(Lookups!C31,Lookups!K43:L44,2,FALSE)</f>
        <v>Percentage of exclusions from 62-day standard from receipt of an urgent referral with a suspicion of cancer to first cancer treatment by NHS Board for All Cancer Types¹</v>
      </c>
      <c r="D7" s="244"/>
      <c r="E7" s="244"/>
      <c r="F7" s="244"/>
      <c r="G7" s="244"/>
      <c r="H7" s="244"/>
      <c r="I7" s="244"/>
      <c r="J7" s="244"/>
      <c r="K7" s="72"/>
    </row>
    <row r="8" spans="1:13" ht="33" customHeight="1" x14ac:dyDescent="0.25">
      <c r="A8" s="245" t="s">
        <v>42</v>
      </c>
      <c r="B8" s="245"/>
      <c r="C8" s="246" t="s">
        <v>119</v>
      </c>
      <c r="D8" s="247" t="s">
        <v>120</v>
      </c>
      <c r="E8" s="246" t="s">
        <v>121</v>
      </c>
      <c r="F8" s="246" t="s">
        <v>19</v>
      </c>
      <c r="G8" s="246"/>
      <c r="H8" s="246"/>
      <c r="I8" s="51"/>
      <c r="J8" s="52"/>
      <c r="K8" s="52"/>
      <c r="L8" s="18"/>
      <c r="M8" s="1"/>
    </row>
    <row r="9" spans="1:13" x14ac:dyDescent="0.25">
      <c r="A9" s="245"/>
      <c r="B9" s="245"/>
      <c r="C9" s="246"/>
      <c r="D9" s="248"/>
      <c r="E9" s="246"/>
      <c r="F9" s="246"/>
      <c r="G9" s="246"/>
      <c r="H9" s="246"/>
      <c r="I9" s="51"/>
      <c r="J9" s="52"/>
      <c r="K9" s="52"/>
      <c r="L9" s="18"/>
      <c r="M9" s="1"/>
    </row>
    <row r="10" spans="1:13" ht="48" customHeight="1" x14ac:dyDescent="0.25">
      <c r="A10" s="245"/>
      <c r="B10" s="245"/>
      <c r="C10" s="246"/>
      <c r="D10" s="249"/>
      <c r="E10" s="246"/>
      <c r="F10" s="51" t="s">
        <v>123</v>
      </c>
      <c r="G10" s="51" t="s">
        <v>20</v>
      </c>
      <c r="H10" s="246"/>
      <c r="I10" s="51"/>
      <c r="J10" s="52"/>
      <c r="K10" s="52"/>
      <c r="L10" s="18"/>
      <c r="M10" s="1"/>
    </row>
    <row r="11" spans="1:13" x14ac:dyDescent="0.25">
      <c r="A11" s="15"/>
      <c r="B11" s="42" t="s">
        <v>0</v>
      </c>
      <c r="C11" s="34">
        <f>IF(ISNA(VLOOKUP(CONCATENATE(Lookups!$D$31,Lookups!$D$32,Lookups!$F3,Lookups!$D$34),Data!$A$1:$P$11014,6,0)),"-",VLOOKUP(CONCATENATE(Lookups!$D$31,Lookups!$D$32,Lookups!$F3,Lookups!$D$34),Data!$A$1:$P$11014,6,0))</f>
        <v>6877</v>
      </c>
      <c r="D11" s="34" t="str">
        <f>IF(ISNA(VLOOKUP(CONCATENATE(Lookups!$D$31,Lookups!$D$32,Lookups!$F3,Lookups!$D$34),Data!$A$1:$P$11014,7,0)),"-",VLOOKUP(CONCATENATE(Lookups!$D$31,Lookups!$D$32,Lookups!$F3,Lookups!$D$34),Data!$A$1:$P$11014,7,0))</f>
        <v>2432</v>
      </c>
      <c r="E11" s="34" t="str">
        <f>IF(ISNA(VLOOKUP(CONCATENATE(Lookups!$D$31,Lookups!$D$32,Lookups!$F3,Lookups!$D$34),Data!$A$1:$P$11014,8,0)),"-",VLOOKUP(CONCATENATE(Lookups!$D$31,Lookups!$D$32,Lookups!$F3,Lookups!$D$34),Data!$A$1:$P$11014,8,0))</f>
        <v>4445</v>
      </c>
      <c r="F11" s="34">
        <f>IF(ISNA(VLOOKUP(CONCATENATE(Lookups!$D$31,Lookups!$D$32,Lookups!$F3,Lookups!$D$34),Data!$A$1:$P$11014,9,0)),"-",VLOOKUP(CONCATENATE(Lookups!$D$31,Lookups!$D$32,Lookups!$F3,Lookups!$D$34),Data!$A$1:$P$11014,9,0))</f>
        <v>72</v>
      </c>
      <c r="G11" s="35">
        <f>IFERROR(IF(Lookups!$C$31=2,(F11/C11)*100,(F11/E11)*100),"-")</f>
        <v>1.6197975253093362</v>
      </c>
      <c r="H11" s="34"/>
      <c r="I11" s="34"/>
      <c r="J11" s="89"/>
      <c r="K11" s="89"/>
      <c r="L11" s="18"/>
      <c r="M11" s="1"/>
    </row>
    <row r="12" spans="1:13" x14ac:dyDescent="0.25">
      <c r="A12" s="33" t="s">
        <v>158</v>
      </c>
      <c r="B12" s="37" t="s">
        <v>156</v>
      </c>
      <c r="C12" s="34">
        <f>IF(ISNA(VLOOKUP(CONCATENATE(Lookups!$D$31,Lookups!$D$32,Lookups!$F4,Lookups!$D$34),Data!$A$1:$P$11014,6,0)),"-",VLOOKUP(CONCATENATE(Lookups!$D$31,Lookups!$D$32,Lookups!$F4,Lookups!$D$34),Data!$A$1:$P$11014,6,0))</f>
        <v>1768</v>
      </c>
      <c r="D12" s="34" t="str">
        <f>IF(ISNA(VLOOKUP(CONCATENATE(Lookups!$D$31,Lookups!$D$32,Lookups!$F4,Lookups!$D$34),Data!$A$1:$P$11014,7,0)),"-",VLOOKUP(CONCATENATE(Lookups!$D$31,Lookups!$D$32,Lookups!$F4,Lookups!$D$34),Data!$A$1:$P$11014,7,0))</f>
        <v>692</v>
      </c>
      <c r="E12" s="34" t="str">
        <f>IF(ISNA(VLOOKUP(CONCATENATE(Lookups!$D$31,Lookups!$D$32,Lookups!$F4,Lookups!$D$34),Data!$A$1:$P$11014,8,0)),"-",VLOOKUP(CONCATENATE(Lookups!$D$31,Lookups!$D$32,Lookups!$F4,Lookups!$D$34),Data!$A$1:$P$11014,8,0))</f>
        <v>1076</v>
      </c>
      <c r="F12" s="34">
        <f>IF(ISNA(VLOOKUP(CONCATENATE(Lookups!$D$31,Lookups!$D$32,Lookups!$F4,Lookups!$D$34),Data!$A$1:$P$11014,9,0)),"-",VLOOKUP(CONCATENATE(Lookups!$D$31,Lookups!$D$32,Lookups!$F4,Lookups!$D$34),Data!$A$1:$P$11014,9,0))</f>
        <v>34</v>
      </c>
      <c r="G12" s="35">
        <f>IFERROR(IF(Lookups!$C$31=2,(F12/C12)*100,(F12/E12)*100),"-")</f>
        <v>3.1598513011152414</v>
      </c>
      <c r="H12" s="34"/>
      <c r="I12" s="34"/>
      <c r="J12" s="89"/>
      <c r="K12" s="89"/>
      <c r="L12" s="18"/>
      <c r="M12" s="1"/>
    </row>
    <row r="13" spans="1:13" x14ac:dyDescent="0.25">
      <c r="A13" s="15"/>
      <c r="B13" s="38" t="s">
        <v>1</v>
      </c>
      <c r="C13" s="34">
        <f>IF(ISNA(VLOOKUP(CONCATENATE(Lookups!$D$31,Lookups!$D$32,Lookups!$F5,Lookups!$D$34),Data!$A$1:$P$11014,6,0)),"-",VLOOKUP(CONCATENATE(Lookups!$D$31,Lookups!$D$32,Lookups!$F5,Lookups!$D$34),Data!$A$1:$P$11014,6,0))</f>
        <v>726</v>
      </c>
      <c r="D13" s="34" t="str">
        <f>IF(ISNA(VLOOKUP(CONCATENATE(Lookups!$D$31,Lookups!$D$32,Lookups!$F5,Lookups!$D$34),Data!$A$1:$P$11014,7,0)),"-",VLOOKUP(CONCATENATE(Lookups!$D$31,Lookups!$D$32,Lookups!$F5,Lookups!$D$34),Data!$A$1:$P$11014,7,0))</f>
        <v>299</v>
      </c>
      <c r="E13" s="34" t="str">
        <f>IF(ISNA(VLOOKUP(CONCATENATE(Lookups!$D$31,Lookups!$D$32,Lookups!$F5,Lookups!$D$34),Data!$A$1:$P$11014,8,0)),"-",VLOOKUP(CONCATENATE(Lookups!$D$31,Lookups!$D$32,Lookups!$F5,Lookups!$D$34),Data!$A$1:$P$11014,8,0))</f>
        <v>427</v>
      </c>
      <c r="F13" s="34">
        <f>IF(ISNA(VLOOKUP(CONCATENATE(Lookups!$D$31,Lookups!$D$32,Lookups!$F5,Lookups!$D$34),Data!$A$1:$P$11014,9,0)),"-",VLOOKUP(CONCATENATE(Lookups!$D$31,Lookups!$D$32,Lookups!$F5,Lookups!$D$34),Data!$A$1:$P$11014,9,0))</f>
        <v>25</v>
      </c>
      <c r="G13" s="35">
        <f>IFERROR(IF(Lookups!$C$31=2,(F13/C13)*100,(F13/E13)*100),"-")</f>
        <v>5.8548009367681502</v>
      </c>
      <c r="H13" s="34"/>
      <c r="I13" s="34"/>
      <c r="J13" s="89"/>
      <c r="K13" s="89"/>
      <c r="L13" s="18"/>
      <c r="M13" s="1"/>
    </row>
    <row r="14" spans="1:13" x14ac:dyDescent="0.25">
      <c r="A14" s="33"/>
      <c r="B14" s="38" t="s">
        <v>2</v>
      </c>
      <c r="C14" s="34">
        <f>IF(ISNA(VLOOKUP(CONCATENATE(Lookups!$D$31,Lookups!$D$32,Lookups!$F6,Lookups!$D$34),Data!$A$1:$P$11014,6,0)),"-",VLOOKUP(CONCATENATE(Lookups!$D$31,Lookups!$D$32,Lookups!$F6,Lookups!$D$34),Data!$A$1:$P$11014,6,0))</f>
        <v>407</v>
      </c>
      <c r="D14" s="34" t="str">
        <f>IF(ISNA(VLOOKUP(CONCATENATE(Lookups!$D$31,Lookups!$D$32,Lookups!$F6,Lookups!$D$34),Data!$A$1:$P$11014,7,0)),"-",VLOOKUP(CONCATENATE(Lookups!$D$31,Lookups!$D$32,Lookups!$F6,Lookups!$D$34),Data!$A$1:$P$11014,7,0))</f>
        <v>95</v>
      </c>
      <c r="E14" s="34" t="str">
        <f>IF(ISNA(VLOOKUP(CONCATENATE(Lookups!$D$31,Lookups!$D$32,Lookups!$F6,Lookups!$D$34),Data!$A$1:$P$11014,8,0)),"-",VLOOKUP(CONCATENATE(Lookups!$D$31,Lookups!$D$32,Lookups!$F6,Lookups!$D$34),Data!$A$1:$P$11014,8,0))</f>
        <v>312</v>
      </c>
      <c r="F14" s="34">
        <f>IF(ISNA(VLOOKUP(CONCATENATE(Lookups!$D$31,Lookups!$D$32,Lookups!$F6,Lookups!$D$34),Data!$A$1:$P$11014,9,0)),"-",VLOOKUP(CONCATENATE(Lookups!$D$31,Lookups!$D$32,Lookups!$F6,Lookups!$D$34),Data!$A$1:$P$11014,9,0))</f>
        <v>2</v>
      </c>
      <c r="G14" s="35">
        <f>IFERROR(IF(Lookups!$C$31=2,(F14/C14)*100,(F14/E14)*100),"-")</f>
        <v>0.64102564102564097</v>
      </c>
      <c r="H14" s="34"/>
      <c r="I14" s="34"/>
      <c r="J14" s="89"/>
      <c r="K14" s="89"/>
      <c r="L14" s="18"/>
      <c r="M14" s="1"/>
    </row>
    <row r="15" spans="1:13" x14ac:dyDescent="0.25">
      <c r="A15" s="33"/>
      <c r="B15" s="38" t="s">
        <v>3</v>
      </c>
      <c r="C15" s="34">
        <f>IF(ISNA(VLOOKUP(CONCATENATE(Lookups!$D$31,Lookups!$D$32,Lookups!$F7,Lookups!$D$34),Data!$A$1:$P$11014,6,0)),"-",VLOOKUP(CONCATENATE(Lookups!$D$31,Lookups!$D$32,Lookups!$F7,Lookups!$D$34),Data!$A$1:$P$11014,6,0))</f>
        <v>9</v>
      </c>
      <c r="D15" s="34" t="str">
        <f>IF(ISNA(VLOOKUP(CONCATENATE(Lookups!$D$31,Lookups!$D$32,Lookups!$F7,Lookups!$D$34),Data!$A$1:$P$11014,7,0)),"-",VLOOKUP(CONCATENATE(Lookups!$D$31,Lookups!$D$32,Lookups!$F7,Lookups!$D$34),Data!$A$1:$P$11014,7,0))</f>
        <v>2</v>
      </c>
      <c r="E15" s="34" t="str">
        <f>IF(ISNA(VLOOKUP(CONCATENATE(Lookups!$D$31,Lookups!$D$32,Lookups!$F7,Lookups!$D$34),Data!$A$1:$P$11014,8,0)),"-",VLOOKUP(CONCATENATE(Lookups!$D$31,Lookups!$D$32,Lookups!$F7,Lookups!$D$34),Data!$A$1:$P$11014,8,0))</f>
        <v>7</v>
      </c>
      <c r="F15" s="34">
        <f>IF(ISNA(VLOOKUP(CONCATENATE(Lookups!$D$31,Lookups!$D$32,Lookups!$F7,Lookups!$D$34),Data!$A$1:$P$11014,9,0)),"-",VLOOKUP(CONCATENATE(Lookups!$D$31,Lookups!$D$32,Lookups!$F7,Lookups!$D$34),Data!$A$1:$P$11014,9,0))</f>
        <v>0</v>
      </c>
      <c r="G15" s="35">
        <f>IFERROR(IF(Lookups!$C$31=2,(F15/C15)*100,(F15/E15)*100),"-")</f>
        <v>0</v>
      </c>
      <c r="H15" s="34"/>
      <c r="I15" s="34"/>
      <c r="J15" s="89"/>
      <c r="K15" s="89"/>
      <c r="L15" s="18"/>
      <c r="M15" s="1"/>
    </row>
    <row r="16" spans="1:13" x14ac:dyDescent="0.25">
      <c r="A16" s="33"/>
      <c r="B16" s="38" t="s">
        <v>4</v>
      </c>
      <c r="C16" s="34">
        <f>IF(ISNA(VLOOKUP(CONCATENATE(Lookups!$D$31,Lookups!$D$32,Lookups!$F8,Lookups!$D$34),Data!$A$1:$P$11014,6,0)),"-",VLOOKUP(CONCATENATE(Lookups!$D$31,Lookups!$D$32,Lookups!$F8,Lookups!$D$34),Data!$A$1:$P$11014,6,0))</f>
        <v>19</v>
      </c>
      <c r="D16" s="34" t="str">
        <f>IF(ISNA(VLOOKUP(CONCATENATE(Lookups!$D$31,Lookups!$D$32,Lookups!$F8,Lookups!$D$34),Data!$A$1:$P$11014,7,0)),"-",VLOOKUP(CONCATENATE(Lookups!$D$31,Lookups!$D$32,Lookups!$F8,Lookups!$D$34),Data!$A$1:$P$11014,7,0))</f>
        <v>4</v>
      </c>
      <c r="E16" s="34" t="str">
        <f>IF(ISNA(VLOOKUP(CONCATENATE(Lookups!$D$31,Lookups!$D$32,Lookups!$F8,Lookups!$D$34),Data!$A$1:$P$11014,8,0)),"-",VLOOKUP(CONCATENATE(Lookups!$D$31,Lookups!$D$32,Lookups!$F8,Lookups!$D$34),Data!$A$1:$P$11014,8,0))</f>
        <v>15</v>
      </c>
      <c r="F16" s="34">
        <f>IF(ISNA(VLOOKUP(CONCATENATE(Lookups!$D$31,Lookups!$D$32,Lookups!$F8,Lookups!$D$34),Data!$A$1:$P$11014,9,0)),"-",VLOOKUP(CONCATENATE(Lookups!$D$31,Lookups!$D$32,Lookups!$F8,Lookups!$D$34),Data!$A$1:$P$11014,9,0))</f>
        <v>0</v>
      </c>
      <c r="G16" s="35">
        <f>IFERROR(IF(Lookups!$C$31=2,(F16/C16)*100,(F16/E16)*100),"-")</f>
        <v>0</v>
      </c>
      <c r="H16" s="34"/>
      <c r="I16" s="34"/>
      <c r="J16" s="89"/>
      <c r="K16" s="89"/>
      <c r="L16" s="18"/>
      <c r="M16" s="1"/>
    </row>
    <row r="17" spans="1:13" x14ac:dyDescent="0.25">
      <c r="A17" s="33"/>
      <c r="B17" s="38" t="s">
        <v>5</v>
      </c>
      <c r="C17" s="34">
        <f>IF(ISNA(VLOOKUP(CONCATENATE(Lookups!$D$31,Lookups!$D$32,Lookups!$F9,Lookups!$D$34),Data!$A$1:$P$11014,6,0)),"-",VLOOKUP(CONCATENATE(Lookups!$D$31,Lookups!$D$32,Lookups!$F9,Lookups!$D$34),Data!$A$1:$P$11014,6,0))</f>
        <v>569</v>
      </c>
      <c r="D17" s="34" t="str">
        <f>IF(ISNA(VLOOKUP(CONCATENATE(Lookups!$D$31,Lookups!$D$32,Lookups!$F9,Lookups!$D$34),Data!$A$1:$P$11014,7,0)),"-",VLOOKUP(CONCATENATE(Lookups!$D$31,Lookups!$D$32,Lookups!$F9,Lookups!$D$34),Data!$A$1:$P$11014,7,0))</f>
        <v>286</v>
      </c>
      <c r="E17" s="34" t="str">
        <f>IF(ISNA(VLOOKUP(CONCATENATE(Lookups!$D$31,Lookups!$D$32,Lookups!$F9,Lookups!$D$34),Data!$A$1:$P$11014,8,0)),"-",VLOOKUP(CONCATENATE(Lookups!$D$31,Lookups!$D$32,Lookups!$F9,Lookups!$D$34),Data!$A$1:$P$11014,8,0))</f>
        <v>283</v>
      </c>
      <c r="F17" s="34">
        <f>IF(ISNA(VLOOKUP(CONCATENATE(Lookups!$D$31,Lookups!$D$32,Lookups!$F9,Lookups!$D$34),Data!$A$1:$P$11014,9,0)),"-",VLOOKUP(CONCATENATE(Lookups!$D$31,Lookups!$D$32,Lookups!$F9,Lookups!$D$34),Data!$A$1:$P$11014,9,0))</f>
        <v>7</v>
      </c>
      <c r="G17" s="35">
        <f>IFERROR(IF(Lookups!$C$31=2,(F17/C17)*100,(F17/E17)*100),"-")</f>
        <v>2.4734982332155475</v>
      </c>
      <c r="H17" s="34"/>
      <c r="I17" s="34"/>
      <c r="J17" s="89"/>
      <c r="K17" s="89"/>
      <c r="L17" s="18"/>
      <c r="M17" s="1"/>
    </row>
    <row r="18" spans="1:13" x14ac:dyDescent="0.25">
      <c r="A18" s="33"/>
      <c r="B18" s="38" t="s">
        <v>6</v>
      </c>
      <c r="C18" s="34">
        <f>IF(ISNA(VLOOKUP(CONCATENATE(Lookups!$D$31,Lookups!$D$32,Lookups!$F10,Lookups!$D$34),Data!$A$1:$P$11014,6,0)),"-",VLOOKUP(CONCATENATE(Lookups!$D$31,Lookups!$D$32,Lookups!$F10,Lookups!$D$34),Data!$A$1:$P$11014,6,0))</f>
        <v>38</v>
      </c>
      <c r="D18" s="34" t="str">
        <f>IF(ISNA(VLOOKUP(CONCATENATE(Lookups!$D$31,Lookups!$D$32,Lookups!$F10,Lookups!$D$34),Data!$A$1:$P$11014,7,0)),"-",VLOOKUP(CONCATENATE(Lookups!$D$31,Lookups!$D$32,Lookups!$F10,Lookups!$D$34),Data!$A$1:$P$11014,7,0))</f>
        <v>6</v>
      </c>
      <c r="E18" s="34" t="str">
        <f>IF(ISNA(VLOOKUP(CONCATENATE(Lookups!$D$31,Lookups!$D$32,Lookups!$F10,Lookups!$D$34),Data!$A$1:$P$11014,8,0)),"-",VLOOKUP(CONCATENATE(Lookups!$D$31,Lookups!$D$32,Lookups!$F10,Lookups!$D$34),Data!$A$1:$P$11014,8,0))</f>
        <v>32</v>
      </c>
      <c r="F18" s="34">
        <f>IF(ISNA(VLOOKUP(CONCATENATE(Lookups!$D$31,Lookups!$D$32,Lookups!$F10,Lookups!$D$34),Data!$A$1:$P$11014,9,0)),"-",VLOOKUP(CONCATENATE(Lookups!$D$31,Lookups!$D$32,Lookups!$F10,Lookups!$D$34),Data!$A$1:$P$11014,9,0))</f>
        <v>0</v>
      </c>
      <c r="G18" s="35">
        <f>IFERROR(IF(Lookups!$C$31=2,(F18/C18)*100,(F18/E18)*100),"-")</f>
        <v>0</v>
      </c>
      <c r="H18" s="34"/>
      <c r="I18" s="34"/>
      <c r="J18" s="89"/>
      <c r="K18" s="89"/>
      <c r="L18" s="18"/>
      <c r="M18" s="1"/>
    </row>
    <row r="19" spans="1:13" x14ac:dyDescent="0.25">
      <c r="A19" s="33" t="s">
        <v>131</v>
      </c>
      <c r="B19" s="39" t="s">
        <v>118</v>
      </c>
      <c r="C19" s="34">
        <f>IF(ISNA(VLOOKUP(CONCATENATE(Lookups!$D$31,Lookups!$D$32,Lookups!$F11,Lookups!$D$34),Data!$A$1:$P$11014,6,0)),"-",VLOOKUP(CONCATENATE(Lookups!$D$31,Lookups!$D$32,Lookups!$F11,Lookups!$D$34),Data!$A$1:$P$11014,6,0))</f>
        <v>1892</v>
      </c>
      <c r="D19" s="34" t="str">
        <f>IF(ISNA(VLOOKUP(CONCATENATE(Lookups!$D$31,Lookups!$D$32,Lookups!$F11,Lookups!$D$34),Data!$A$1:$P$11014,7,0)),"-",VLOOKUP(CONCATENATE(Lookups!$D$31,Lookups!$D$32,Lookups!$F11,Lookups!$D$34),Data!$A$1:$P$11014,7,0))</f>
        <v>672</v>
      </c>
      <c r="E19" s="34" t="str">
        <f>IF(ISNA(VLOOKUP(CONCATENATE(Lookups!$D$31,Lookups!$D$32,Lookups!$F11,Lookups!$D$34),Data!$A$1:$P$11014,8,0)),"-",VLOOKUP(CONCATENATE(Lookups!$D$31,Lookups!$D$32,Lookups!$F11,Lookups!$D$34),Data!$A$1:$P$11014,8,0))</f>
        <v>1220</v>
      </c>
      <c r="F19" s="34">
        <f>IF(ISNA(VLOOKUP(CONCATENATE(Lookups!$D$31,Lookups!$D$32,Lookups!$F11,Lookups!$D$34),Data!$A$1:$P$11014,9,0)),"-",VLOOKUP(CONCATENATE(Lookups!$D$31,Lookups!$D$32,Lookups!$F11,Lookups!$D$34),Data!$A$1:$P$11014,9,0))</f>
        <v>15</v>
      </c>
      <c r="G19" s="35">
        <f>IFERROR(IF(Lookups!$C$31=2,(F19/C19)*100,(F19/E19)*100),"-")</f>
        <v>1.2295081967213115</v>
      </c>
      <c r="H19" s="34"/>
      <c r="I19" s="34"/>
      <c r="J19" s="89"/>
      <c r="K19" s="89"/>
      <c r="L19" s="18"/>
      <c r="M19" s="1"/>
    </row>
    <row r="20" spans="1:13" x14ac:dyDescent="0.25">
      <c r="A20" s="15"/>
      <c r="B20" s="38" t="s">
        <v>8</v>
      </c>
      <c r="C20" s="34">
        <f>IF(ISNA(VLOOKUP(CONCATENATE(Lookups!$D$31,Lookups!$D$32,Lookups!$F12,Lookups!$D$34),Data!$A$1:$P$11014,6,0)),"-",VLOOKUP(CONCATENATE(Lookups!$D$31,Lookups!$D$32,Lookups!$F12,Lookups!$D$34),Data!$A$1:$P$11014,6,0))</f>
        <v>138</v>
      </c>
      <c r="D20" s="34" t="str">
        <f>IF(ISNA(VLOOKUP(CONCATENATE(Lookups!$D$31,Lookups!$D$32,Lookups!$F12,Lookups!$D$34),Data!$A$1:$P$11014,7,0)),"-",VLOOKUP(CONCATENATE(Lookups!$D$31,Lookups!$D$32,Lookups!$F12,Lookups!$D$34),Data!$A$1:$P$11014,7,0))</f>
        <v>70</v>
      </c>
      <c r="E20" s="34" t="str">
        <f>IF(ISNA(VLOOKUP(CONCATENATE(Lookups!$D$31,Lookups!$D$32,Lookups!$F12,Lookups!$D$34),Data!$A$1:$P$11014,8,0)),"-",VLOOKUP(CONCATENATE(Lookups!$D$31,Lookups!$D$32,Lookups!$F12,Lookups!$D$34),Data!$A$1:$P$11014,8,0))</f>
        <v>68</v>
      </c>
      <c r="F20" s="34">
        <f>IF(ISNA(VLOOKUP(CONCATENATE(Lookups!$D$31,Lookups!$D$32,Lookups!$F12,Lookups!$D$34),Data!$A$1:$P$11014,9,0)),"-",VLOOKUP(CONCATENATE(Lookups!$D$31,Lookups!$D$32,Lookups!$F12,Lookups!$D$34),Data!$A$1:$P$11014,9,0))</f>
        <v>0</v>
      </c>
      <c r="G20" s="35">
        <f>IFERROR(IF(Lookups!$C$31=2,(F20/C20)*100,(F20/E20)*100),"-")</f>
        <v>0</v>
      </c>
      <c r="H20" s="34"/>
      <c r="I20" s="34"/>
      <c r="J20" s="89"/>
      <c r="K20" s="89"/>
      <c r="L20" s="18"/>
      <c r="M20" s="1"/>
    </row>
    <row r="21" spans="1:13" x14ac:dyDescent="0.25">
      <c r="A21" s="33"/>
      <c r="B21" s="38" t="s">
        <v>9</v>
      </c>
      <c r="C21" s="34">
        <f>IF(ISNA(VLOOKUP(CONCATENATE(Lookups!$D$31,Lookups!$D$32,Lookups!$F13,Lookups!$D$34),Data!$A$1:$P$11014,6,0)),"-",VLOOKUP(CONCATENATE(Lookups!$D$31,Lookups!$D$32,Lookups!$F13,Lookups!$D$34),Data!$A$1:$P$11014,6,0))</f>
        <v>248</v>
      </c>
      <c r="D21" s="34" t="str">
        <f>IF(ISNA(VLOOKUP(CONCATENATE(Lookups!$D$31,Lookups!$D$32,Lookups!$F13,Lookups!$D$34),Data!$A$1:$P$11014,7,0)),"-",VLOOKUP(CONCATENATE(Lookups!$D$31,Lookups!$D$32,Lookups!$F13,Lookups!$D$34),Data!$A$1:$P$11014,7,0))</f>
        <v>113</v>
      </c>
      <c r="E21" s="34" t="str">
        <f>IF(ISNA(VLOOKUP(CONCATENATE(Lookups!$D$31,Lookups!$D$32,Lookups!$F13,Lookups!$D$34),Data!$A$1:$P$11014,8,0)),"-",VLOOKUP(CONCATENATE(Lookups!$D$31,Lookups!$D$32,Lookups!$F13,Lookups!$D$34),Data!$A$1:$P$11014,8,0))</f>
        <v>135</v>
      </c>
      <c r="F21" s="34">
        <f>IF(ISNA(VLOOKUP(CONCATENATE(Lookups!$D$31,Lookups!$D$32,Lookups!$F13,Lookups!$D$34),Data!$A$1:$P$11014,9,0)),"-",VLOOKUP(CONCATENATE(Lookups!$D$31,Lookups!$D$32,Lookups!$F13,Lookups!$D$34),Data!$A$1:$P$11014,9,0))</f>
        <v>3</v>
      </c>
      <c r="G21" s="35">
        <f>IFERROR(IF(Lookups!$C$31=2,(F21/C21)*100,(F21/E21)*100),"-")</f>
        <v>2.2222222222222223</v>
      </c>
      <c r="H21" s="34"/>
      <c r="I21" s="34"/>
      <c r="J21" s="89"/>
      <c r="K21" s="89"/>
      <c r="L21" s="18"/>
      <c r="M21" s="1"/>
    </row>
    <row r="22" spans="1:13" x14ac:dyDescent="0.25">
      <c r="A22" s="33"/>
      <c r="B22" s="38" t="s">
        <v>10</v>
      </c>
      <c r="C22" s="34">
        <f>IF(ISNA(VLOOKUP(CONCATENATE(Lookups!$D$31,Lookups!$D$32,Lookups!$F14,Lookups!$D$34),Data!$A$1:$P$11014,6,0)),"-",VLOOKUP(CONCATENATE(Lookups!$D$31,Lookups!$D$32,Lookups!$F14,Lookups!$D$34),Data!$A$1:$P$11014,6,0))</f>
        <v>453</v>
      </c>
      <c r="D22" s="34" t="str">
        <f>IF(ISNA(VLOOKUP(CONCATENATE(Lookups!$D$31,Lookups!$D$32,Lookups!$F14,Lookups!$D$34),Data!$A$1:$P$11014,7,0)),"-",VLOOKUP(CONCATENATE(Lookups!$D$31,Lookups!$D$32,Lookups!$F14,Lookups!$D$34),Data!$A$1:$P$11014,7,0))</f>
        <v>175</v>
      </c>
      <c r="E22" s="34" t="str">
        <f>IF(ISNA(VLOOKUP(CONCATENATE(Lookups!$D$31,Lookups!$D$32,Lookups!$F14,Lookups!$D$34),Data!$A$1:$P$11014,8,0)),"-",VLOOKUP(CONCATENATE(Lookups!$D$31,Lookups!$D$32,Lookups!$F14,Lookups!$D$34),Data!$A$1:$P$11014,8,0))</f>
        <v>278</v>
      </c>
      <c r="F22" s="34">
        <f>IF(ISNA(VLOOKUP(CONCATENATE(Lookups!$D$31,Lookups!$D$32,Lookups!$F14,Lookups!$D$34),Data!$A$1:$P$11014,9,0)),"-",VLOOKUP(CONCATENATE(Lookups!$D$31,Lookups!$D$32,Lookups!$F14,Lookups!$D$34),Data!$A$1:$P$11014,9,0))</f>
        <v>8</v>
      </c>
      <c r="G22" s="35">
        <f>IFERROR(IF(Lookups!$C$31=2,(F22/C22)*100,(F22/E22)*100),"-")</f>
        <v>2.877697841726619</v>
      </c>
      <c r="H22" s="34"/>
      <c r="I22" s="34"/>
      <c r="J22" s="89"/>
      <c r="K22" s="89"/>
      <c r="L22" s="18"/>
      <c r="M22" s="1"/>
    </row>
    <row r="23" spans="1:13" x14ac:dyDescent="0.25">
      <c r="A23" s="33"/>
      <c r="B23" s="38" t="s">
        <v>11</v>
      </c>
      <c r="C23" s="34">
        <f>IF(ISNA(VLOOKUP(CONCATENATE(Lookups!$D$31,Lookups!$D$32,Lookups!$F15,Lookups!$D$34),Data!$A$1:$P$11014,6,0)),"-",VLOOKUP(CONCATENATE(Lookups!$D$31,Lookups!$D$32,Lookups!$F15,Lookups!$D$34),Data!$A$1:$P$11014,6,0))</f>
        <v>1053</v>
      </c>
      <c r="D23" s="34" t="str">
        <f>IF(ISNA(VLOOKUP(CONCATENATE(Lookups!$D$31,Lookups!$D$32,Lookups!$F15,Lookups!$D$34),Data!$A$1:$P$11014,7,0)),"-",VLOOKUP(CONCATENATE(Lookups!$D$31,Lookups!$D$32,Lookups!$F15,Lookups!$D$34),Data!$A$1:$P$11014,7,0))</f>
        <v>314</v>
      </c>
      <c r="E23" s="34" t="str">
        <f>IF(ISNA(VLOOKUP(CONCATENATE(Lookups!$D$31,Lookups!$D$32,Lookups!$F15,Lookups!$D$34),Data!$A$1:$P$11014,8,0)),"-",VLOOKUP(CONCATENATE(Lookups!$D$31,Lookups!$D$32,Lookups!$F15,Lookups!$D$34),Data!$A$1:$P$11014,8,0))</f>
        <v>739</v>
      </c>
      <c r="F23" s="34">
        <f>IF(ISNA(VLOOKUP(CONCATENATE(Lookups!$D$31,Lookups!$D$32,Lookups!$F15,Lookups!$D$34),Data!$A$1:$P$11014,9,0)),"-",VLOOKUP(CONCATENATE(Lookups!$D$31,Lookups!$D$32,Lookups!$F15,Lookups!$D$34),Data!$A$1:$P$11014,9,0))</f>
        <v>4</v>
      </c>
      <c r="G23" s="35">
        <f>IFERROR(IF(Lookups!$C$31=2,(F23/C23)*100,(F23/E23)*100),"-")</f>
        <v>0.54127198917456021</v>
      </c>
      <c r="H23" s="34"/>
      <c r="I23" s="34"/>
      <c r="J23" s="89"/>
      <c r="K23" s="89"/>
      <c r="L23" s="18"/>
      <c r="M23" s="1"/>
    </row>
    <row r="24" spans="1:13" x14ac:dyDescent="0.25">
      <c r="A24" s="33" t="s">
        <v>132</v>
      </c>
      <c r="B24" s="39" t="s">
        <v>12</v>
      </c>
      <c r="C24" s="34">
        <f>IF(ISNA(VLOOKUP(CONCATENATE(Lookups!$D$31,Lookups!$D$32,Lookups!$F16,Lookups!$D$34),Data!$A$1:$P$11014,6,0)),"-",VLOOKUP(CONCATENATE(Lookups!$D$31,Lookups!$D$32,Lookups!$F16,Lookups!$D$34),Data!$A$1:$P$11014,6,0))</f>
        <v>3217</v>
      </c>
      <c r="D24" s="34" t="str">
        <f>IF(ISNA(VLOOKUP(CONCATENATE(Lookups!$D$31,Lookups!$D$32,Lookups!$F16,Lookups!$D$34),Data!$A$1:$P$11014,7,0)),"-",VLOOKUP(CONCATENATE(Lookups!$D$31,Lookups!$D$32,Lookups!$F16,Lookups!$D$34),Data!$A$1:$P$11014,7,0))</f>
        <v>1068</v>
      </c>
      <c r="E24" s="34" t="str">
        <f>IF(ISNA(VLOOKUP(CONCATENATE(Lookups!$D$31,Lookups!$D$32,Lookups!$F16,Lookups!$D$34),Data!$A$1:$P$11014,8,0)),"-",VLOOKUP(CONCATENATE(Lookups!$D$31,Lookups!$D$32,Lookups!$F16,Lookups!$D$34),Data!$A$1:$P$11014,8,0))</f>
        <v>2149</v>
      </c>
      <c r="F24" s="34">
        <f>IF(ISNA(VLOOKUP(CONCATENATE(Lookups!$D$31,Lookups!$D$32,Lookups!$F16,Lookups!$D$34),Data!$A$1:$P$11014,9,0)),"-",VLOOKUP(CONCATENATE(Lookups!$D$31,Lookups!$D$32,Lookups!$F16,Lookups!$D$34),Data!$A$1:$P$11014,9,0))</f>
        <v>23</v>
      </c>
      <c r="G24" s="35">
        <f>IFERROR(IF(Lookups!$C$31=2,(F24/C24)*100,(F24/E24)*100),"-")</f>
        <v>1.0702652396463472</v>
      </c>
      <c r="H24" s="34"/>
      <c r="I24" s="34"/>
      <c r="J24" s="89"/>
      <c r="K24" s="89"/>
      <c r="L24" s="18"/>
      <c r="M24" s="1"/>
    </row>
    <row r="25" spans="1:13" x14ac:dyDescent="0.25">
      <c r="A25" s="15"/>
      <c r="B25" s="38" t="s">
        <v>13</v>
      </c>
      <c r="C25" s="34">
        <f>IF(ISNA(VLOOKUP(CONCATENATE(Lookups!$D$31,Lookups!$D$32,Lookups!$F17,Lookups!$D$34),Data!$A$1:$P$11014,6,0)),"-",VLOOKUP(CONCATENATE(Lookups!$D$31,Lookups!$D$32,Lookups!$F17,Lookups!$D$34),Data!$A$1:$P$11014,6,0))</f>
        <v>500</v>
      </c>
      <c r="D25" s="34" t="str">
        <f>IF(ISNA(VLOOKUP(CONCATENATE(Lookups!$D$31,Lookups!$D$32,Lookups!$F17,Lookups!$D$34),Data!$A$1:$P$11014,7,0)),"-",VLOOKUP(CONCATENATE(Lookups!$D$31,Lookups!$D$32,Lookups!$F17,Lookups!$D$34),Data!$A$1:$P$11014,7,0))</f>
        <v>175</v>
      </c>
      <c r="E25" s="34" t="str">
        <f>IF(ISNA(VLOOKUP(CONCATENATE(Lookups!$D$31,Lookups!$D$32,Lookups!$F17,Lookups!$D$34),Data!$A$1:$P$11014,8,0)),"-",VLOOKUP(CONCATENATE(Lookups!$D$31,Lookups!$D$32,Lookups!$F17,Lookups!$D$34),Data!$A$1:$P$11014,8,0))</f>
        <v>325</v>
      </c>
      <c r="F25" s="34">
        <f>IF(ISNA(VLOOKUP(CONCATENATE(Lookups!$D$31,Lookups!$D$32,Lookups!$F17,Lookups!$D$34),Data!$A$1:$P$11014,9,0)),"-",VLOOKUP(CONCATENATE(Lookups!$D$31,Lookups!$D$32,Lookups!$F17,Lookups!$D$34),Data!$A$1:$P$11014,9,0))</f>
        <v>7</v>
      </c>
      <c r="G25" s="35">
        <f>IFERROR(IF(Lookups!$C$31=2,(F25/C25)*100,(F25/E25)*100),"-")</f>
        <v>2.1538461538461537</v>
      </c>
      <c r="H25" s="34"/>
      <c r="I25" s="34"/>
      <c r="J25" s="89"/>
      <c r="K25" s="89"/>
      <c r="L25" s="18"/>
      <c r="M25" s="1"/>
    </row>
    <row r="26" spans="1:13" x14ac:dyDescent="0.25">
      <c r="A26" s="33"/>
      <c r="B26" s="38" t="s">
        <v>14</v>
      </c>
      <c r="C26" s="34">
        <f>IF(ISNA(VLOOKUP(CONCATENATE(Lookups!$D$31,Lookups!$D$32,Lookups!$F18,Lookups!$D$34),Data!$A$1:$P$11014,6,0)),"-",VLOOKUP(CONCATENATE(Lookups!$D$31,Lookups!$D$32,Lookups!$F18,Lookups!$D$34),Data!$A$1:$P$11014,6,0))</f>
        <v>401</v>
      </c>
      <c r="D26" s="34" t="str">
        <f>IF(ISNA(VLOOKUP(CONCATENATE(Lookups!$D$31,Lookups!$D$32,Lookups!$F18,Lookups!$D$34),Data!$A$1:$P$11014,7,0)),"-",VLOOKUP(CONCATENATE(Lookups!$D$31,Lookups!$D$32,Lookups!$F18,Lookups!$D$34),Data!$A$1:$P$11014,7,0))</f>
        <v>115</v>
      </c>
      <c r="E26" s="34" t="str">
        <f>IF(ISNA(VLOOKUP(CONCATENATE(Lookups!$D$31,Lookups!$D$32,Lookups!$F18,Lookups!$D$34),Data!$A$1:$P$11014,8,0)),"-",VLOOKUP(CONCATENATE(Lookups!$D$31,Lookups!$D$32,Lookups!$F18,Lookups!$D$34),Data!$A$1:$P$11014,8,0))</f>
        <v>286</v>
      </c>
      <c r="F26" s="34">
        <f>IF(ISNA(VLOOKUP(CONCATENATE(Lookups!$D$31,Lookups!$D$32,Lookups!$F18,Lookups!$D$34),Data!$A$1:$P$11014,9,0)),"-",VLOOKUP(CONCATENATE(Lookups!$D$31,Lookups!$D$32,Lookups!$F18,Lookups!$D$34),Data!$A$1:$P$11014,9,0))</f>
        <v>3</v>
      </c>
      <c r="G26" s="35">
        <f>IFERROR(IF(Lookups!$C$31=2,(F26/C26)*100,(F26/E26)*100),"-")</f>
        <v>1.048951048951049</v>
      </c>
      <c r="H26" s="34"/>
      <c r="I26" s="34"/>
      <c r="J26" s="89"/>
      <c r="K26" s="89"/>
      <c r="L26" s="18"/>
      <c r="M26" s="1"/>
    </row>
    <row r="27" spans="1:13" x14ac:dyDescent="0.25">
      <c r="A27" s="33"/>
      <c r="B27" s="38" t="s">
        <v>15</v>
      </c>
      <c r="C27" s="34">
        <f>IF(ISNA(VLOOKUP(CONCATENATE(Lookups!$D$31,Lookups!$D$32,Lookups!$F19,Lookups!$D$34),Data!$A$1:$P$11014,6,0)),"-",VLOOKUP(CONCATENATE(Lookups!$D$31,Lookups!$D$32,Lookups!$F19,Lookups!$D$34),Data!$A$1:$P$11014,6,0))</f>
        <v>1719</v>
      </c>
      <c r="D27" s="34" t="str">
        <f>IF(ISNA(VLOOKUP(CONCATENATE(Lookups!$D$31,Lookups!$D$32,Lookups!$F19,Lookups!$D$34),Data!$A$1:$P$11014,7,0)),"-",VLOOKUP(CONCATENATE(Lookups!$D$31,Lookups!$D$32,Lookups!$F19,Lookups!$D$34),Data!$A$1:$P$11014,7,0))</f>
        <v>558</v>
      </c>
      <c r="E27" s="34" t="str">
        <f>IF(ISNA(VLOOKUP(CONCATENATE(Lookups!$D$31,Lookups!$D$32,Lookups!$F19,Lookups!$D$34),Data!$A$1:$P$11014,8,0)),"-",VLOOKUP(CONCATENATE(Lookups!$D$31,Lookups!$D$32,Lookups!$F19,Lookups!$D$34),Data!$A$1:$P$11014,8,0))</f>
        <v>1161</v>
      </c>
      <c r="F27" s="34">
        <f>IF(ISNA(VLOOKUP(CONCATENATE(Lookups!$D$31,Lookups!$D$32,Lookups!$F19,Lookups!$D$34),Data!$A$1:$P$11014,9,0)),"-",VLOOKUP(CONCATENATE(Lookups!$D$31,Lookups!$D$32,Lookups!$F19,Lookups!$D$34),Data!$A$1:$P$11014,9,0))</f>
        <v>13</v>
      </c>
      <c r="G27" s="35">
        <f>IFERROR(IF(Lookups!$C$31=2,(F27/C27)*100,(F27/E27)*100),"-")</f>
        <v>1.119724375538329</v>
      </c>
      <c r="H27" s="34"/>
      <c r="I27" s="34"/>
      <c r="J27" s="89"/>
      <c r="K27" s="89"/>
      <c r="L27" s="18"/>
      <c r="M27" s="1"/>
    </row>
    <row r="28" spans="1:13" ht="8.25" customHeight="1" x14ac:dyDescent="0.25">
      <c r="A28" s="33"/>
      <c r="B28" s="38" t="s">
        <v>16</v>
      </c>
      <c r="C28" s="34">
        <f>IF(ISNA(VLOOKUP(CONCATENATE(Lookups!$D$31,Lookups!$D$32,Lookups!$F20,Lookups!$D$34),Data!$A$1:$P$11014,6,0)),"-",VLOOKUP(CONCATENATE(Lookups!$D$31,Lookups!$D$32,Lookups!$F20,Lookups!$D$34),Data!$A$1:$P$11014,6,0))</f>
        <v>597</v>
      </c>
      <c r="D28" s="34" t="str">
        <f>IF(ISNA(VLOOKUP(CONCATENATE(Lookups!$D$31,Lookups!$D$32,Lookups!$F20,Lookups!$D$34),Data!$A$1:$P$11014,7,0)),"-",VLOOKUP(CONCATENATE(Lookups!$D$31,Lookups!$D$32,Lookups!$F20,Lookups!$D$34),Data!$A$1:$P$11014,7,0))</f>
        <v>220</v>
      </c>
      <c r="E28" s="34" t="str">
        <f>IF(ISNA(VLOOKUP(CONCATENATE(Lookups!$D$31,Lookups!$D$32,Lookups!$F20,Lookups!$D$34),Data!$A$1:$P$11014,8,0)),"-",VLOOKUP(CONCATENATE(Lookups!$D$31,Lookups!$D$32,Lookups!$F20,Lookups!$D$34),Data!$A$1:$P$11014,8,0))</f>
        <v>377</v>
      </c>
      <c r="F28" s="34">
        <f>IF(ISNA(VLOOKUP(CONCATENATE(Lookups!$D$31,Lookups!$D$32,Lookups!$F20,Lookups!$D$34),Data!$A$1:$P$11014,9,0)),"-",VLOOKUP(CONCATENATE(Lookups!$D$31,Lookups!$D$32,Lookups!$F20,Lookups!$D$34),Data!$A$1:$P$11014,9,0))</f>
        <v>0</v>
      </c>
      <c r="G28" s="35">
        <f>IFERROR(IF(Lookups!$C$31=2,(F28/C28)*100,(F28/E28)*100),"-")</f>
        <v>0</v>
      </c>
      <c r="H28" s="34"/>
      <c r="I28" s="34"/>
      <c r="J28" s="89"/>
      <c r="K28" s="89"/>
      <c r="L28" s="18"/>
      <c r="M28" s="1"/>
    </row>
    <row r="29" spans="1:13" ht="6" customHeight="1" x14ac:dyDescent="0.25">
      <c r="A29" s="40"/>
      <c r="B29" s="40" t="s">
        <v>133</v>
      </c>
      <c r="C29" s="34" t="str">
        <f>IF(ISNA(VLOOKUP(CONCATENATE(Lookups!$D$31,Lookups!$D$32,Lookups!$F22,Lookups!$D$34),Data!$A$1:$P$11014,6,0)),"-",VLOOKUP(CONCATENATE(Lookups!$D$31,Lookups!$D$32,Lookups!$F22,Lookups!$D$34),Data!$A$1:$P$11014,6,0))</f>
        <v>-</v>
      </c>
      <c r="D29" s="34" t="str">
        <f>IF(ISNA(VLOOKUP(CONCATENATE(Lookups!$D$31,Lookups!$D$32,Lookups!$F22,Lookups!$D$34),Data!$A$1:$P$11014,7,0)),"-",VLOOKUP(CONCATENATE(Lookups!$D$31,Lookups!$D$32,Lookups!$F22,Lookups!$D$34),Data!$A$1:$P$11014,7,0))</f>
        <v>-</v>
      </c>
      <c r="E29" s="34" t="str">
        <f>IF(ISNA(VLOOKUP(CONCATENATE(Lookups!$D$31,Lookups!$D$32,Lookups!$F22,Lookups!$D$34),Data!$A$1:$P$11014,8,0)),"-",VLOOKUP(CONCATENATE(Lookups!$D$31,Lookups!$D$32,Lookups!$F22,Lookups!$D$34),Data!$A$1:$P$11014,8,0))</f>
        <v>-</v>
      </c>
      <c r="F29" s="34" t="str">
        <f>IF(ISNA(VLOOKUP(CONCATENATE(Lookups!$D$31,Lookups!$D$32,Lookups!$F22,Lookups!$D$34),Data!$A$1:$P$11014,9,0)),"-",VLOOKUP(CONCATENATE(Lookups!$D$31,Lookups!$D$32,Lookups!$F22,Lookups!$D$34),Data!$A$1:$P$11014,9,0))</f>
        <v>-</v>
      </c>
      <c r="G29" s="35" t="str">
        <f>IFERROR(IF(Lookups!$C$31=2,(F29/C29)*100,(F29/E29)*100),"-")</f>
        <v>-</v>
      </c>
      <c r="H29" s="34"/>
      <c r="I29" s="34"/>
      <c r="J29" s="89"/>
      <c r="K29" s="89"/>
      <c r="L29" s="18"/>
      <c r="M29" s="1"/>
    </row>
    <row r="30" spans="1:13" ht="6.75" customHeight="1" x14ac:dyDescent="0.25">
      <c r="A30" s="33"/>
      <c r="B30" s="40" t="s">
        <v>88</v>
      </c>
      <c r="C30" s="34" t="str">
        <f>IF(ISNA(VLOOKUP(CONCATENATE(Lookups!$D$31,Lookups!$D$32,Lookups!$F22,Lookups!$D$34),Data!$A$1:$P$11014,6,0)),"-",VLOOKUP(CONCATENATE(Lookups!$D$31,Lookups!$D$32,Lookups!$F22,Lookups!$D$34),Data!$A$1:$P$11014,6,0))</f>
        <v>-</v>
      </c>
      <c r="D30" s="34" t="str">
        <f>IF(ISNA(VLOOKUP(CONCATENATE(Lookups!$D$31,Lookups!$D$32,Lookups!$F22,Lookups!$D$34),Data!$A$1:$P$11014,7,0)),"-",VLOOKUP(CONCATENATE(Lookups!$D$31,Lookups!$D$32,Lookups!$F22,Lookups!$D$34),Data!$A$1:$P$11014,7,0))</f>
        <v>-</v>
      </c>
      <c r="E30" s="34" t="str">
        <f>IF(ISNA(VLOOKUP(CONCATENATE(Lookups!$D$31,Lookups!$D$32,Lookups!$F22,Lookups!$D$34),Data!$A$1:$P$11014,8,0)),"-",VLOOKUP(CONCATENATE(Lookups!$D$31,Lookups!$D$32,Lookups!$F22,Lookups!$D$34),Data!$A$1:$P$11014,8,0))</f>
        <v>-</v>
      </c>
      <c r="F30" s="34" t="str">
        <f>IF(ISNA(VLOOKUP(CONCATENATE(Lookups!$D$31,Lookups!$D$32,Lookups!$F22,Lookups!$D$34),Data!$A$1:$P$11014,9,0)),"-",VLOOKUP(CONCATENATE(Lookups!$D$31,Lookups!$D$32,Lookups!$F22,Lookups!$D$34),Data!$A$1:$P$11014,9,0))</f>
        <v>-</v>
      </c>
      <c r="G30" s="35" t="e">
        <f>IFERROR(IF(Lookups!C51=2,(F30/C30)*100,(F30/E30)*100),#N/A)</f>
        <v>#N/A</v>
      </c>
      <c r="H30" s="34"/>
      <c r="I30" s="34"/>
      <c r="J30" s="36"/>
      <c r="K30" s="36"/>
      <c r="L30" s="18"/>
      <c r="M30" s="1"/>
    </row>
    <row r="31" spans="1:13" ht="15" customHeight="1" x14ac:dyDescent="0.25">
      <c r="A31" s="1"/>
      <c r="B31" s="47" t="s">
        <v>130</v>
      </c>
      <c r="C31" s="13"/>
      <c r="D31" s="32"/>
      <c r="E31" s="32"/>
      <c r="F31" s="11"/>
      <c r="G31" s="32"/>
      <c r="H31" s="11"/>
      <c r="I31" s="11"/>
      <c r="J31" s="11"/>
      <c r="K31" s="11"/>
      <c r="L31" s="1"/>
      <c r="M31" s="1"/>
    </row>
    <row r="32" spans="1:13" ht="15" customHeight="1" x14ac:dyDescent="0.25">
      <c r="A32" s="1"/>
      <c r="B32" s="220" t="s">
        <v>161</v>
      </c>
      <c r="C32" s="221"/>
      <c r="D32" s="225" t="str">
        <f ca="1">CELL("contents",Lookups!D32)</f>
        <v>January-March 2025</v>
      </c>
      <c r="E32" s="226"/>
      <c r="F32" s="62" t="s">
        <v>106</v>
      </c>
      <c r="G32" s="63">
        <f>'Table 3a -Exclusion &amp; WTA by HB'!G32</f>
        <v>45803</v>
      </c>
      <c r="H32" s="250" t="s">
        <v>153</v>
      </c>
      <c r="I32" s="221"/>
      <c r="J32" s="57"/>
      <c r="K32" s="57"/>
      <c r="L32" s="1"/>
      <c r="M32" s="1"/>
    </row>
    <row r="33" spans="1:21" ht="15" customHeight="1" x14ac:dyDescent="0.25">
      <c r="A33" s="1"/>
      <c r="B33" s="251" t="s">
        <v>154</v>
      </c>
      <c r="C33" s="252"/>
      <c r="D33" s="252"/>
      <c r="E33" s="252"/>
      <c r="F33" s="252"/>
      <c r="G33" s="252"/>
      <c r="H33" s="252"/>
      <c r="I33" s="252"/>
      <c r="J33" s="96"/>
      <c r="K33" s="96"/>
      <c r="L33" s="1"/>
      <c r="M33" s="1"/>
    </row>
    <row r="34" spans="1:21" ht="24.75" customHeight="1" x14ac:dyDescent="0.25">
      <c r="A34" s="1"/>
      <c r="B34" s="228" t="s">
        <v>70</v>
      </c>
      <c r="C34" s="229"/>
      <c r="D34" s="229"/>
      <c r="E34" s="229"/>
      <c r="F34" s="229"/>
      <c r="G34" s="229"/>
      <c r="H34" s="229"/>
      <c r="I34" s="229"/>
      <c r="J34" s="229"/>
      <c r="K34" s="65"/>
    </row>
    <row r="35" spans="1:21" ht="39" customHeight="1" x14ac:dyDescent="0.25">
      <c r="A35" s="1"/>
      <c r="B35" s="220" t="s">
        <v>159</v>
      </c>
      <c r="C35" s="221"/>
      <c r="D35" s="221"/>
      <c r="E35" s="221"/>
      <c r="F35" s="221"/>
      <c r="G35" s="221"/>
      <c r="H35" s="221"/>
      <c r="I35" s="221"/>
      <c r="J35" s="221"/>
      <c r="K35" s="57"/>
    </row>
    <row r="36" spans="1:21" ht="25.5" customHeight="1" x14ac:dyDescent="0.25">
      <c r="A36" s="1"/>
      <c r="B36" s="253" t="s">
        <v>196</v>
      </c>
      <c r="C36" s="253"/>
      <c r="D36" s="253"/>
      <c r="E36" s="253"/>
      <c r="F36" s="253"/>
      <c r="G36" s="253"/>
      <c r="H36" s="253"/>
      <c r="I36" s="253"/>
      <c r="J36" s="253"/>
      <c r="K36" s="67"/>
    </row>
    <row r="37" spans="1:21" s="200" customFormat="1" ht="15" customHeight="1" x14ac:dyDescent="0.25">
      <c r="A37" s="160"/>
      <c r="B37" s="199" t="s">
        <v>254</v>
      </c>
      <c r="C37" s="199"/>
      <c r="D37" s="199"/>
      <c r="E37" s="199"/>
      <c r="F37" s="199"/>
      <c r="G37" s="199"/>
      <c r="H37" s="199"/>
      <c r="I37" s="199"/>
      <c r="J37" s="199"/>
      <c r="K37" s="199"/>
      <c r="L37" s="199"/>
      <c r="M37" s="199"/>
      <c r="N37" s="199"/>
      <c r="O37" s="199"/>
      <c r="P37" s="199"/>
      <c r="Q37" s="199"/>
      <c r="R37" s="199"/>
      <c r="S37" s="199"/>
      <c r="T37" s="199"/>
      <c r="U37" s="199"/>
    </row>
    <row r="38" spans="1:21" ht="39.75" customHeight="1" x14ac:dyDescent="0.25">
      <c r="A38" s="1"/>
      <c r="B38" s="234" t="s">
        <v>80</v>
      </c>
      <c r="C38" s="234"/>
      <c r="D38" s="234"/>
      <c r="E38" s="234"/>
      <c r="F38" s="234"/>
      <c r="G38" s="234"/>
      <c r="H38" s="234"/>
      <c r="I38" s="234"/>
      <c r="J38" s="234"/>
      <c r="K38" s="99"/>
    </row>
    <row r="39" spans="1:21" x14ac:dyDescent="0.25">
      <c r="A39" s="1"/>
      <c r="B39" s="231"/>
      <c r="C39" s="232"/>
      <c r="D39" s="232"/>
      <c r="E39" s="232"/>
      <c r="F39" s="232"/>
      <c r="G39" s="232"/>
      <c r="H39" s="232"/>
      <c r="I39" s="232"/>
      <c r="J39" s="233"/>
      <c r="K39" s="60"/>
    </row>
  </sheetData>
  <mergeCells count="18">
    <mergeCell ref="B35:J35"/>
    <mergeCell ref="B36:J36"/>
    <mergeCell ref="B38:J38"/>
    <mergeCell ref="B39:J39"/>
    <mergeCell ref="B37:XFD37"/>
    <mergeCell ref="B32:C32"/>
    <mergeCell ref="D32:E32"/>
    <mergeCell ref="H32:I32"/>
    <mergeCell ref="B33:I33"/>
    <mergeCell ref="B34:J34"/>
    <mergeCell ref="C2:J2"/>
    <mergeCell ref="C7:J7"/>
    <mergeCell ref="A8:B10"/>
    <mergeCell ref="C8:C10"/>
    <mergeCell ref="D8:D10"/>
    <mergeCell ref="E8:E10"/>
    <mergeCell ref="F8:G9"/>
    <mergeCell ref="H8:H10"/>
  </mergeCells>
  <conditionalFormatting sqref="C11:K30">
    <cfRule type="expression" dxfId="8" priority="1">
      <formula>IF(#REF!=1, TRUE, FALSE)</formula>
    </cfRule>
  </conditionalFormatting>
  <conditionalFormatting sqref="D31:K31">
    <cfRule type="expression" dxfId="7" priority="2">
      <formula>IF(#REF!=1, TRUE, FALSE)</formula>
    </cfRule>
  </conditionalFormatting>
  <hyperlinks>
    <hyperlink ref="J6" location="'Table 3a -Exclusion &amp; WTA by HB'!A1" display="View Table 3a" xr:uid="{00000000-0004-0000-0200-000000000000}"/>
    <hyperlink ref="B37:H37" r:id="rId1" display="Further information on Cancer Waiting Times, including Data Quality and Guidance (such as the Data &amp; Definitions manual) can be found on the website." xr:uid="{9ABE73AE-7A43-41EE-9C03-58AF20A7EF68}"/>
  </hyperlinks>
  <pageMargins left="0.70866141732283472" right="0.70866141732283472" top="0.74803149606299213" bottom="0.74803149606299213" header="0.31496062992125984" footer="0.31496062992125984"/>
  <pageSetup paperSize="9" orientation="landscape" r:id="rId2"/>
  <ignoredErrors>
    <ignoredError sqref="G30" evalError="1"/>
  </ignoredErrors>
  <drawing r:id="rId3"/>
  <legacyDrawing r:id="rId4"/>
  <mc:AlternateContent xmlns:mc="http://schemas.openxmlformats.org/markup-compatibility/2006">
    <mc:Choice Requires="x14">
      <controls>
        <mc:AlternateContent xmlns:mc="http://schemas.openxmlformats.org/markup-compatibility/2006">
          <mc:Choice Requires="x14">
            <control shapeId="6145" r:id="rId5" name="Drop Down 1">
              <controlPr defaultSize="0" autoLine="0" autoPict="0">
                <anchor moveWithCells="1">
                  <from>
                    <xdr:col>2</xdr:col>
                    <xdr:colOff>28575</xdr:colOff>
                    <xdr:row>3</xdr:row>
                    <xdr:rowOff>95250</xdr:rowOff>
                  </from>
                  <to>
                    <xdr:col>3</xdr:col>
                    <xdr:colOff>76200</xdr:colOff>
                    <xdr:row>3</xdr:row>
                    <xdr:rowOff>295275</xdr:rowOff>
                  </to>
                </anchor>
              </controlPr>
            </control>
          </mc:Choice>
        </mc:AlternateContent>
        <mc:AlternateContent xmlns:mc="http://schemas.openxmlformats.org/markup-compatibility/2006">
          <mc:Choice Requires="x14">
            <control shapeId="6146" r:id="rId6" name="Drop Down 2">
              <controlPr defaultSize="0" autoLine="0" autoPict="0">
                <anchor moveWithCells="1">
                  <from>
                    <xdr:col>2</xdr:col>
                    <xdr:colOff>38100</xdr:colOff>
                    <xdr:row>2</xdr:row>
                    <xdr:rowOff>85725</xdr:rowOff>
                  </from>
                  <to>
                    <xdr:col>7</xdr:col>
                    <xdr:colOff>57150</xdr:colOff>
                    <xdr:row>3</xdr:row>
                    <xdr:rowOff>9525</xdr:rowOff>
                  </to>
                </anchor>
              </controlPr>
            </control>
          </mc:Choice>
        </mc:AlternateContent>
        <mc:AlternateContent xmlns:mc="http://schemas.openxmlformats.org/markup-compatibility/2006">
          <mc:Choice Requires="x14">
            <control shapeId="6147" r:id="rId7" name="Drop Down 3">
              <controlPr defaultSize="0" autoLine="0" autoPict="0">
                <anchor moveWithCells="1">
                  <from>
                    <xdr:col>2</xdr:col>
                    <xdr:colOff>19050</xdr:colOff>
                    <xdr:row>4</xdr:row>
                    <xdr:rowOff>133350</xdr:rowOff>
                  </from>
                  <to>
                    <xdr:col>3</xdr:col>
                    <xdr:colOff>47625</xdr:colOff>
                    <xdr:row>5</xdr:row>
                    <xdr:rowOff>28575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AO84"/>
  <sheetViews>
    <sheetView zoomScaleNormal="100" workbookViewId="0"/>
  </sheetViews>
  <sheetFormatPr defaultColWidth="9.140625" defaultRowHeight="15" x14ac:dyDescent="0.25"/>
  <cols>
    <col min="1" max="1" width="9.85546875" style="1" customWidth="1"/>
    <col min="2" max="2" width="9.140625" style="1"/>
    <col min="3" max="3" width="8.28515625" style="1" customWidth="1"/>
    <col min="4" max="4" width="15.7109375" style="1" customWidth="1"/>
    <col min="5" max="5" width="7.28515625" style="1" customWidth="1"/>
    <col min="6" max="6" width="9.140625" style="1"/>
    <col min="7" max="7" width="13.140625" style="1" customWidth="1"/>
    <col min="8" max="8" width="14.5703125" style="1" customWidth="1"/>
    <col min="9" max="9" width="13" style="1" customWidth="1"/>
    <col min="10" max="10" width="32.42578125" style="1" customWidth="1"/>
    <col min="11" max="11" width="39.85546875" style="1" customWidth="1"/>
    <col min="12" max="12" width="15.5703125" style="1" customWidth="1"/>
    <col min="13" max="13" width="20.5703125" style="1" customWidth="1"/>
    <col min="14" max="24" width="9.140625" style="1"/>
    <col min="25" max="25" width="16.42578125" style="1" customWidth="1"/>
    <col min="26" max="26" width="9.140625" style="1"/>
    <col min="27" max="27" width="9.140625" style="1" customWidth="1"/>
    <col min="28" max="28" width="3.5703125" style="1" customWidth="1"/>
    <col min="29" max="16384" width="9.140625" style="1"/>
  </cols>
  <sheetData>
    <row r="1" spans="1:41" ht="6.75" customHeight="1" x14ac:dyDescent="0.25">
      <c r="J1" s="41"/>
    </row>
    <row r="2" spans="1:41" ht="34.5" customHeight="1" x14ac:dyDescent="0.25">
      <c r="B2" s="8" t="s">
        <v>250</v>
      </c>
      <c r="C2" s="254" t="str">
        <f>VLOOKUP(Lookups!C31,Lookups!K18:R19,6)</f>
        <v>Waiting times adjustments against the 62-day standard from receipt of an urgent referral with a suspicion of cancer to first cancer treatment by NHS Board and regional Cancer Network.</v>
      </c>
      <c r="D2" s="255"/>
      <c r="E2" s="255"/>
      <c r="F2" s="255"/>
      <c r="G2" s="255"/>
      <c r="H2" s="255"/>
      <c r="I2" s="255"/>
      <c r="J2" s="255"/>
    </row>
    <row r="3" spans="1:41" ht="24" customHeight="1" x14ac:dyDescent="0.25">
      <c r="B3" s="17" t="s">
        <v>74</v>
      </c>
      <c r="C3" s="16"/>
      <c r="J3" s="41"/>
      <c r="Z3" s="18"/>
      <c r="AA3" s="18"/>
      <c r="AB3" s="18"/>
      <c r="AC3" s="18"/>
      <c r="AD3" s="18"/>
      <c r="AE3" s="18"/>
      <c r="AF3" s="18"/>
      <c r="AG3" s="18"/>
      <c r="AH3" s="18"/>
      <c r="AI3" s="18"/>
      <c r="AJ3" s="18"/>
      <c r="AK3" s="18"/>
      <c r="AL3" s="18"/>
      <c r="AM3" s="18"/>
      <c r="AN3" s="18"/>
      <c r="AO3" s="18"/>
    </row>
    <row r="4" spans="1:41" ht="24" customHeight="1" x14ac:dyDescent="0.25">
      <c r="B4" s="17" t="s">
        <v>44</v>
      </c>
      <c r="C4" s="16"/>
      <c r="G4" s="17"/>
      <c r="H4" s="17"/>
      <c r="J4" s="41"/>
      <c r="Z4" s="30"/>
      <c r="AA4" s="30"/>
      <c r="AB4" s="18"/>
      <c r="AC4" s="18"/>
      <c r="AD4" s="18"/>
      <c r="AE4" s="18"/>
      <c r="AF4" s="18"/>
      <c r="AG4" s="18"/>
      <c r="AH4" s="18"/>
      <c r="AI4" s="18"/>
      <c r="AJ4" s="18"/>
      <c r="AK4" s="18"/>
      <c r="AL4" s="18"/>
      <c r="AM4" s="18"/>
      <c r="AN4" s="18"/>
      <c r="AO4" s="18"/>
    </row>
    <row r="5" spans="1:41" ht="24" customHeight="1" x14ac:dyDescent="0.25">
      <c r="B5" s="17" t="s">
        <v>211</v>
      </c>
      <c r="C5" s="16"/>
      <c r="G5" s="17"/>
      <c r="H5" s="17"/>
      <c r="J5" s="41"/>
      <c r="Z5" s="30"/>
      <c r="AA5" s="30"/>
      <c r="AB5" s="18"/>
      <c r="AC5" s="18"/>
      <c r="AD5" s="18"/>
      <c r="AE5" s="18"/>
      <c r="AF5" s="18"/>
      <c r="AG5" s="18"/>
      <c r="AH5" s="18"/>
      <c r="AI5" s="18"/>
      <c r="AJ5" s="18"/>
      <c r="AK5" s="18"/>
      <c r="AL5" s="18"/>
      <c r="AM5" s="18"/>
      <c r="AN5" s="18"/>
      <c r="AO5" s="18"/>
    </row>
    <row r="6" spans="1:41" ht="24" customHeight="1" x14ac:dyDescent="0.25">
      <c r="B6" s="17" t="s">
        <v>108</v>
      </c>
      <c r="C6" s="16"/>
      <c r="G6" s="17"/>
      <c r="H6" s="17"/>
      <c r="Z6" s="30"/>
      <c r="AA6" s="30"/>
      <c r="AB6" s="18"/>
      <c r="AC6" s="18"/>
      <c r="AD6" s="18"/>
      <c r="AE6" s="18"/>
      <c r="AF6" s="18"/>
      <c r="AG6" s="18"/>
      <c r="AH6" s="18"/>
      <c r="AI6" s="18"/>
      <c r="AJ6" s="18"/>
      <c r="AK6" s="18"/>
      <c r="AL6" s="18"/>
      <c r="AM6" s="18"/>
      <c r="AN6" s="18"/>
      <c r="AO6" s="18"/>
    </row>
    <row r="7" spans="1:41" ht="14.25" customHeight="1" x14ac:dyDescent="0.25">
      <c r="B7" s="17"/>
      <c r="C7" s="16"/>
      <c r="G7" s="17"/>
      <c r="H7" s="17"/>
      <c r="J7" s="168" t="s">
        <v>240</v>
      </c>
      <c r="N7" s="2"/>
      <c r="Z7" s="18"/>
      <c r="AB7" s="18"/>
      <c r="AH7" s="52"/>
      <c r="AI7" s="52"/>
      <c r="AK7" s="52"/>
      <c r="AL7" s="52"/>
      <c r="AM7" s="52"/>
      <c r="AN7" s="52"/>
      <c r="AO7" s="18"/>
    </row>
    <row r="8" spans="1:41" ht="33" customHeight="1" x14ac:dyDescent="0.25">
      <c r="B8" s="71" t="s">
        <v>100</v>
      </c>
      <c r="C8" s="258" t="str">
        <f>IF(Lookups!C33=1,(VLOOKUP(Lookups!C31,Lookups!K40:L41,2,FALSE)),(VLOOKUP(Lookups!C31,Lookups!K36:L37,2,FALSE)))</f>
        <v>Number of adjustments from 62-day standard from receipt of an urgent referral with a suspicion of cancer to first cancer treatment by NHS Board for All Cancer Types¹</v>
      </c>
      <c r="D8" s="259"/>
      <c r="E8" s="259"/>
      <c r="F8" s="259"/>
      <c r="G8" s="259"/>
      <c r="H8" s="259"/>
      <c r="I8" s="259"/>
      <c r="J8" s="260"/>
      <c r="K8" s="74"/>
      <c r="L8" s="74"/>
      <c r="N8" s="2"/>
      <c r="AB8" s="18"/>
      <c r="AC8" s="53"/>
      <c r="AD8" s="53"/>
      <c r="AE8" s="52"/>
      <c r="AF8" s="52"/>
      <c r="AG8" s="52"/>
      <c r="AH8" s="52"/>
      <c r="AI8" s="52"/>
      <c r="AJ8" s="52"/>
      <c r="AK8" s="52"/>
      <c r="AL8" s="52"/>
      <c r="AM8" s="52"/>
      <c r="AN8" s="52"/>
      <c r="AO8" s="18"/>
    </row>
    <row r="9" spans="1:41" ht="48" customHeight="1" x14ac:dyDescent="0.25">
      <c r="A9" s="18"/>
      <c r="B9" s="15"/>
      <c r="C9" s="50" t="s">
        <v>42</v>
      </c>
      <c r="D9" s="51" t="s">
        <v>122</v>
      </c>
      <c r="E9" s="51" t="s">
        <v>147</v>
      </c>
      <c r="F9" s="51" t="s">
        <v>151</v>
      </c>
      <c r="G9" s="51" t="s">
        <v>148</v>
      </c>
      <c r="H9" s="51"/>
      <c r="I9" s="51" t="s">
        <v>152</v>
      </c>
      <c r="J9" s="84" t="s">
        <v>149</v>
      </c>
      <c r="K9" s="84" t="s">
        <v>150</v>
      </c>
      <c r="L9" s="9"/>
      <c r="M9" s="9"/>
      <c r="N9" s="2"/>
      <c r="AA9" s="18"/>
      <c r="AB9" s="18"/>
      <c r="AE9" s="14"/>
      <c r="AF9" s="14"/>
      <c r="AG9" s="14"/>
      <c r="AH9" s="14"/>
    </row>
    <row r="10" spans="1:41" ht="24" x14ac:dyDescent="0.25">
      <c r="A10" s="18"/>
      <c r="B10" s="15"/>
      <c r="C10" s="85" t="s">
        <v>0</v>
      </c>
      <c r="D10" s="34">
        <f>IF(ISNA(VLOOKUP(CONCATENATE(Lookups!$D$31,Lookups!$D$32,Lookups!$F3,Lookups!$D$34),Data!$A$1:$P$11014,11,0)),"-",VLOOKUP(CONCATENATE(Lookups!$D$31,Lookups!$D$32,Lookups!$F3,Lookups!$D$34),Data!$A$1:$P$11014,11,0))</f>
        <v>4373</v>
      </c>
      <c r="E10" s="34">
        <f>IF(ISNA(VLOOKUP(CONCATENATE(Lookups!$D$31,Lookups!$D$32,Lookups!$F3,Lookups!$D$34),Data!$A$1:$P$11014,12,0)),"-",VLOOKUP(CONCATENATE(Lookups!$D$31,Lookups!$D$32,Lookups!$F3,Lookups!$D$34),Data!$A$1:$P$11014,12,0))</f>
        <v>693</v>
      </c>
      <c r="F10" s="34">
        <f>IF(ISNA(VLOOKUP(CONCATENATE(Lookups!$D$31,Lookups!$D$32,Lookups!$F3,Lookups!$D$34),Data!$A$1:$P$11014,12,0)),"-",VLOOKUP(CONCATENATE(Lookups!$D$31,Lookups!$D$32,Lookups!$F3,Lookups!$D$34),Data!$A$1:$P$11014,14,0))</f>
        <v>19</v>
      </c>
      <c r="G10" s="34">
        <f>IF(ISNA(VLOOKUP(CONCATENATE(Lookups!$D$31,Lookups!$D$32,Lookups!$F3,Lookups!$D$34),Data!$A$1:$P$11014,13,0)),"-",VLOOKUP(CONCATENATE(Lookups!$D$31,Lookups!$D$32,Lookups!$F3,Lookups!$D$34),Data!$A$1:$P$11014,13,0))</f>
        <v>1428</v>
      </c>
      <c r="H10" s="34"/>
      <c r="I10" s="36">
        <f>IF(ISNA(VLOOKUP(CONCATENATE(Lookups!$D$31,Lookups!$D$32,Lookups!$F3,Lookups!$D$34),Data!$A$1:$P$11014,12,0)),"-",VLOOKUP(CONCATENATE(Lookups!$D$31,Lookups!$D$32,Lookups!$F3,Lookups!$D$34),Data!$A$1:$P$11014,15,0))</f>
        <v>22</v>
      </c>
      <c r="J10" s="15">
        <f>IF(Lookups!$C$33=1,E10,F10)</f>
        <v>693</v>
      </c>
      <c r="K10" s="15">
        <f>IF(Lookups!$C$33=1,G10,I10)</f>
        <v>1428</v>
      </c>
      <c r="L10" s="9"/>
      <c r="M10" s="9" t="str">
        <f>VLOOKUP(Lookups!C33,Lookups!K32:L33,2,FALSE)</f>
        <v>Number of adjustments</v>
      </c>
      <c r="N10" s="2"/>
      <c r="AA10" s="18"/>
      <c r="AB10" s="18"/>
      <c r="AC10" s="48"/>
      <c r="AE10" s="14"/>
      <c r="AF10" s="14"/>
      <c r="AG10" s="14"/>
      <c r="AH10" s="14"/>
    </row>
    <row r="11" spans="1:41" x14ac:dyDescent="0.25">
      <c r="A11" s="18"/>
      <c r="B11" s="33" t="s">
        <v>156</v>
      </c>
      <c r="C11" s="33" t="s">
        <v>156</v>
      </c>
      <c r="D11" s="34">
        <f>IF(ISNA(VLOOKUP(CONCATENATE(Lookups!$D$31,Lookups!$D$32,Lookups!$F4,Lookups!$D$34),Data!$A$1:$P$11014,11,0)),"-",VLOOKUP(CONCATENATE(Lookups!$D$31,Lookups!$D$32,Lookups!$F4,Lookups!$D$34),Data!$A$1:$P$11014,11,0))</f>
        <v>1042</v>
      </c>
      <c r="E11" s="34">
        <f>IF(ISNA(VLOOKUP(CONCATENATE(Lookups!$D$31,Lookups!$D$32,Lookups!$F4,Lookups!$D$34),Data!$A$1:$P$11014,12,0)),"-",VLOOKUP(CONCATENATE(Lookups!$D$31,Lookups!$D$32,Lookups!$F4,Lookups!$D$34),Data!$A$1:$P$11014,12,0))</f>
        <v>150</v>
      </c>
      <c r="F11" s="34">
        <f>IF(ISNA(VLOOKUP(CONCATENATE(Lookups!$D$31,Lookups!$D$32,Lookups!$F4,Lookups!$D$34),Data!$A$1:$P$11014,12,0)),"-",VLOOKUP(CONCATENATE(Lookups!$D$31,Lookups!$D$32,Lookups!$F4,Lookups!$D$34),Data!$A$1:$P$11014,14,0))</f>
        <v>21</v>
      </c>
      <c r="G11" s="34">
        <f>IF(ISNA(VLOOKUP(CONCATENATE(Lookups!$D$31,Lookups!$D$32,Lookups!$F4,Lookups!$D$34),Data!$A$1:$P$11014,13,0)),"-",VLOOKUP(CONCATENATE(Lookups!$D$31,Lookups!$D$32,Lookups!$F4,Lookups!$D$34),Data!$A$1:$P$11014,13,0))</f>
        <v>393</v>
      </c>
      <c r="H11" s="34"/>
      <c r="I11" s="36">
        <f>IF(ISNA(VLOOKUP(CONCATENATE(Lookups!$D$31,Lookups!$D$32,Lookups!$F4,Lookups!$D$34),Data!$A$1:$P$11014,12,0)),"-",VLOOKUP(CONCATENATE(Lookups!$D$31,Lookups!$D$32,Lookups!$F4,Lookups!$D$34),Data!$A$1:$P$11014,15,0))</f>
        <v>23</v>
      </c>
      <c r="J11" s="15">
        <f>IF(Lookups!$C$33=1,E11,F11)</f>
        <v>150</v>
      </c>
      <c r="K11" s="15">
        <f>IF(Lookups!$C$33=1,G11,I11)</f>
        <v>393</v>
      </c>
      <c r="L11" s="9"/>
      <c r="M11" s="15"/>
      <c r="N11" s="2"/>
      <c r="AA11" s="18"/>
      <c r="AB11" s="18"/>
      <c r="AE11" s="14"/>
      <c r="AF11" s="14"/>
      <c r="AG11" s="14"/>
      <c r="AH11" s="14"/>
    </row>
    <row r="12" spans="1:41" x14ac:dyDescent="0.25">
      <c r="A12" s="18"/>
      <c r="B12" s="15"/>
      <c r="C12" s="38" t="s">
        <v>1</v>
      </c>
      <c r="D12" s="34">
        <f>IF(ISNA(VLOOKUP(CONCATENATE(Lookups!$D$31,Lookups!$D$32,Lookups!$F5,Lookups!$D$34),Data!$A$1:$P$11014,11,0)),"-",VLOOKUP(CONCATENATE(Lookups!$D$31,Lookups!$D$32,Lookups!$F5,Lookups!$D$34),Data!$A$1:$P$11014,11,0))</f>
        <v>402</v>
      </c>
      <c r="E12" s="34">
        <f>IF(ISNA(VLOOKUP(CONCATENATE(Lookups!$D$31,Lookups!$D$32,Lookups!$F5,Lookups!$D$34),Data!$A$1:$P$11014,12,0)),"-",VLOOKUP(CONCATENATE(Lookups!$D$31,Lookups!$D$32,Lookups!$F5,Lookups!$D$34),Data!$A$1:$P$11014,12,0))</f>
        <v>44</v>
      </c>
      <c r="F12" s="34">
        <f>IF(ISNA(VLOOKUP(CONCATENATE(Lookups!$D$31,Lookups!$D$32,Lookups!$F5,Lookups!$D$34),Data!$A$1:$P$11014,12,0)),"-",VLOOKUP(CONCATENATE(Lookups!$D$31,Lookups!$D$32,Lookups!$F5,Lookups!$D$34),Data!$A$1:$P$11014,14,0))</f>
        <v>30</v>
      </c>
      <c r="G12" s="34">
        <f>IF(ISNA(VLOOKUP(CONCATENATE(Lookups!$D$31,Lookups!$D$32,Lookups!$F5,Lookups!$D$34),Data!$A$1:$P$11014,13,0)),"-",VLOOKUP(CONCATENATE(Lookups!$D$31,Lookups!$D$32,Lookups!$F5,Lookups!$D$34),Data!$A$1:$P$11014,13,0))</f>
        <v>202</v>
      </c>
      <c r="H12" s="34"/>
      <c r="I12" s="36">
        <f>IF(ISNA(VLOOKUP(CONCATENATE(Lookups!$D$31,Lookups!$D$32,Lookups!$F5,Lookups!$D$34),Data!$A$1:$P$11014,12,0)),"-",VLOOKUP(CONCATENATE(Lookups!$D$31,Lookups!$D$32,Lookups!$F5,Lookups!$D$34),Data!$A$1:$P$11014,15,0))</f>
        <v>22</v>
      </c>
      <c r="J12" s="15">
        <f>IF(Lookups!$C$33=1,E12,F12)</f>
        <v>44</v>
      </c>
      <c r="K12" s="15">
        <f>IF(Lookups!$C$33=1,G12,I12)</f>
        <v>202</v>
      </c>
      <c r="L12" s="9"/>
      <c r="M12" s="15"/>
      <c r="N12" s="2"/>
      <c r="AA12" s="18"/>
      <c r="AB12" s="18"/>
      <c r="AC12" s="31"/>
      <c r="AE12" s="14"/>
      <c r="AF12" s="14"/>
      <c r="AG12" s="14"/>
      <c r="AH12" s="14"/>
    </row>
    <row r="13" spans="1:41" x14ac:dyDescent="0.25">
      <c r="A13" s="18"/>
      <c r="B13" s="15"/>
      <c r="C13" s="38" t="s">
        <v>2</v>
      </c>
      <c r="D13" s="34">
        <f>IF(ISNA(VLOOKUP(CONCATENATE(Lookups!$D$31,Lookups!$D$32,Lookups!$F6,Lookups!$D$34),Data!$A$1:$P$11014,11,0)),"-",VLOOKUP(CONCATENATE(Lookups!$D$31,Lookups!$D$32,Lookups!$F6,Lookups!$D$34),Data!$A$1:$P$11014,11,0))</f>
        <v>310</v>
      </c>
      <c r="E13" s="34">
        <f>IF(ISNA(VLOOKUP(CONCATENATE(Lookups!$D$31,Lookups!$D$32,Lookups!$F6,Lookups!$D$34),Data!$A$1:$P$11014,12,0)),"-",VLOOKUP(CONCATENATE(Lookups!$D$31,Lookups!$D$32,Lookups!$F6,Lookups!$D$34),Data!$A$1:$P$11014,12,0))</f>
        <v>67</v>
      </c>
      <c r="F13" s="34">
        <f>IF(ISNA(VLOOKUP(CONCATENATE(Lookups!$D$31,Lookups!$D$32,Lookups!$F6,Lookups!$D$34),Data!$A$1:$P$11014,12,0)),"-",VLOOKUP(CONCATENATE(Lookups!$D$31,Lookups!$D$32,Lookups!$F6,Lookups!$D$34),Data!$A$1:$P$11014,14,0))</f>
        <v>20</v>
      </c>
      <c r="G13" s="34">
        <f>IF(ISNA(VLOOKUP(CONCATENATE(Lookups!$D$31,Lookups!$D$32,Lookups!$F6,Lookups!$D$34),Data!$A$1:$P$11014,13,0)),"-",VLOOKUP(CONCATENATE(Lookups!$D$31,Lookups!$D$32,Lookups!$F6,Lookups!$D$34),Data!$A$1:$P$11014,13,0))</f>
        <v>92</v>
      </c>
      <c r="H13" s="34"/>
      <c r="I13" s="36">
        <f>IF(ISNA(VLOOKUP(CONCATENATE(Lookups!$D$31,Lookups!$D$32,Lookups!$F6,Lookups!$D$34),Data!$A$1:$P$11014,12,0)),"-",VLOOKUP(CONCATENATE(Lookups!$D$31,Lookups!$D$32,Lookups!$F6,Lookups!$D$34),Data!$A$1:$P$11014,15,0))</f>
        <v>27</v>
      </c>
      <c r="J13" s="15">
        <f>IF(Lookups!$C$33=1,E13,F13)</f>
        <v>67</v>
      </c>
      <c r="K13" s="15">
        <f>IF(Lookups!$C$33=1,G13,I13)</f>
        <v>92</v>
      </c>
      <c r="L13" s="9"/>
      <c r="M13" s="15"/>
      <c r="N13" s="2"/>
      <c r="AA13" s="18"/>
      <c r="AB13" s="18"/>
      <c r="AC13" s="31"/>
      <c r="AE13" s="14"/>
      <c r="AF13" s="14"/>
      <c r="AG13" s="14"/>
      <c r="AH13" s="14"/>
    </row>
    <row r="14" spans="1:41" x14ac:dyDescent="0.25">
      <c r="A14" s="18"/>
      <c r="B14" s="15"/>
      <c r="C14" s="38" t="s">
        <v>3</v>
      </c>
      <c r="D14" s="34">
        <f>IF(ISNA(VLOOKUP(CONCATENATE(Lookups!$D$31,Lookups!$D$32,Lookups!$F7,Lookups!$D$34),Data!$A$1:$P$11014,11,0)),"-",VLOOKUP(CONCATENATE(Lookups!$D$31,Lookups!$D$32,Lookups!$F7,Lookups!$D$34),Data!$A$1:$P$11014,11,0))</f>
        <v>7</v>
      </c>
      <c r="E14" s="34">
        <f>IF(ISNA(VLOOKUP(CONCATENATE(Lookups!$D$31,Lookups!$D$32,Lookups!$F7,Lookups!$D$34),Data!$A$1:$P$11014,12,0)),"-",VLOOKUP(CONCATENATE(Lookups!$D$31,Lookups!$D$32,Lookups!$F7,Lookups!$D$34),Data!$A$1:$P$11014,12,0))</f>
        <v>1</v>
      </c>
      <c r="F14" s="34">
        <f>IF(ISNA(VLOOKUP(CONCATENATE(Lookups!$D$31,Lookups!$D$32,Lookups!$F7,Lookups!$D$34),Data!$A$1:$P$11014,12,0)),"-",VLOOKUP(CONCATENATE(Lookups!$D$31,Lookups!$D$32,Lookups!$F7,Lookups!$D$34),Data!$A$1:$P$11014,14,0))</f>
        <v>0</v>
      </c>
      <c r="G14" s="34">
        <f>IF(ISNA(VLOOKUP(CONCATENATE(Lookups!$D$31,Lookups!$D$32,Lookups!$F7,Lookups!$D$34),Data!$A$1:$P$11014,13,0)),"-",VLOOKUP(CONCATENATE(Lookups!$D$31,Lookups!$D$32,Lookups!$F7,Lookups!$D$34),Data!$A$1:$P$11014,13,0))</f>
        <v>5</v>
      </c>
      <c r="H14" s="34"/>
      <c r="I14" s="36">
        <f>IF(ISNA(VLOOKUP(CONCATENATE(Lookups!$D$31,Lookups!$D$32,Lookups!$F7,Lookups!$D$34),Data!$A$1:$P$11014,12,0)),"-",VLOOKUP(CONCATENATE(Lookups!$D$31,Lookups!$D$32,Lookups!$F7,Lookups!$D$34),Data!$A$1:$P$11014,15,0))</f>
        <v>44</v>
      </c>
      <c r="J14" s="15">
        <f>IF(Lookups!$C$33=1,E14,F14)</f>
        <v>1</v>
      </c>
      <c r="K14" s="15">
        <f>IF(Lookups!$C$33=1,G14,I14)</f>
        <v>5</v>
      </c>
      <c r="L14" s="9"/>
      <c r="M14" s="9"/>
      <c r="N14" s="2"/>
      <c r="AA14" s="18"/>
      <c r="AB14" s="18"/>
      <c r="AC14" s="31"/>
      <c r="AE14" s="14"/>
      <c r="AF14" s="14"/>
      <c r="AG14" s="14"/>
      <c r="AH14" s="14"/>
    </row>
    <row r="15" spans="1:41" x14ac:dyDescent="0.25">
      <c r="A15" s="18"/>
      <c r="B15" s="15"/>
      <c r="C15" s="38" t="s">
        <v>4</v>
      </c>
      <c r="D15" s="34">
        <f>IF(ISNA(VLOOKUP(CONCATENATE(Lookups!$D$31,Lookups!$D$32,Lookups!$F8,Lookups!$D$34),Data!$A$1:$P$11014,11,0)),"-",VLOOKUP(CONCATENATE(Lookups!$D$31,Lookups!$D$32,Lookups!$F8,Lookups!$D$34),Data!$A$1:$P$11014,11,0))</f>
        <v>15</v>
      </c>
      <c r="E15" s="34">
        <f>IF(ISNA(VLOOKUP(CONCATENATE(Lookups!$D$31,Lookups!$D$32,Lookups!$F8,Lookups!$D$34),Data!$A$1:$P$11014,12,0)),"-",VLOOKUP(CONCATENATE(Lookups!$D$31,Lookups!$D$32,Lookups!$F8,Lookups!$D$34),Data!$A$1:$P$11014,12,0))</f>
        <v>2</v>
      </c>
      <c r="F15" s="34">
        <f>IF(ISNA(VLOOKUP(CONCATENATE(Lookups!$D$31,Lookups!$D$32,Lookups!$F8,Lookups!$D$34),Data!$A$1:$P$11014,12,0)),"-",VLOOKUP(CONCATENATE(Lookups!$D$31,Lookups!$D$32,Lookups!$F8,Lookups!$D$34),Data!$A$1:$P$11014,14,0))</f>
        <v>0</v>
      </c>
      <c r="G15" s="34">
        <f>IF(ISNA(VLOOKUP(CONCATENATE(Lookups!$D$31,Lookups!$D$32,Lookups!$F8,Lookups!$D$34),Data!$A$1:$P$11014,13,0)),"-",VLOOKUP(CONCATENATE(Lookups!$D$31,Lookups!$D$32,Lookups!$F8,Lookups!$D$34),Data!$A$1:$P$11014,13,0))</f>
        <v>3</v>
      </c>
      <c r="H15" s="34"/>
      <c r="I15" s="36">
        <f>IF(ISNA(VLOOKUP(CONCATENATE(Lookups!$D$31,Lookups!$D$32,Lookups!$F8,Lookups!$D$34),Data!$A$1:$P$11014,12,0)),"-",VLOOKUP(CONCATENATE(Lookups!$D$31,Lookups!$D$32,Lookups!$F8,Lookups!$D$34),Data!$A$1:$P$11014,15,0))</f>
        <v>14</v>
      </c>
      <c r="J15" s="15">
        <f>IF(Lookups!$C$33=1,E15,F15)</f>
        <v>2</v>
      </c>
      <c r="K15" s="15">
        <f>IF(Lookups!$C$33=1,G15,I15)</f>
        <v>3</v>
      </c>
      <c r="L15" s="9"/>
      <c r="M15" s="9"/>
      <c r="N15" s="2"/>
      <c r="AA15" s="18"/>
      <c r="AB15" s="18"/>
      <c r="AC15" s="31"/>
      <c r="AE15" s="14"/>
      <c r="AF15" s="14"/>
      <c r="AG15" s="14"/>
      <c r="AH15" s="14"/>
    </row>
    <row r="16" spans="1:41" x14ac:dyDescent="0.25">
      <c r="A16" s="18"/>
      <c r="B16" s="15"/>
      <c r="C16" s="38" t="s">
        <v>5</v>
      </c>
      <c r="D16" s="34">
        <f>IF(ISNA(VLOOKUP(CONCATENATE(Lookups!$D$31,Lookups!$D$32,Lookups!$F9,Lookups!$D$34),Data!$A$1:$P$11014,11,0)),"-",VLOOKUP(CONCATENATE(Lookups!$D$31,Lookups!$D$32,Lookups!$F9,Lookups!$D$34),Data!$A$1:$P$11014,11,0))</f>
        <v>276</v>
      </c>
      <c r="E16" s="34">
        <f>IF(ISNA(VLOOKUP(CONCATENATE(Lookups!$D$31,Lookups!$D$32,Lookups!$F9,Lookups!$D$34),Data!$A$1:$P$11014,12,0)),"-",VLOOKUP(CONCATENATE(Lookups!$D$31,Lookups!$D$32,Lookups!$F9,Lookups!$D$34),Data!$A$1:$P$11014,12,0))</f>
        <v>34</v>
      </c>
      <c r="F16" s="34">
        <f>IF(ISNA(VLOOKUP(CONCATENATE(Lookups!$D$31,Lookups!$D$32,Lookups!$F9,Lookups!$D$34),Data!$A$1:$P$11014,12,0)),"-",VLOOKUP(CONCATENATE(Lookups!$D$31,Lookups!$D$32,Lookups!$F9,Lookups!$D$34),Data!$A$1:$P$11014,14,0))</f>
        <v>10</v>
      </c>
      <c r="G16" s="34">
        <f>IF(ISNA(VLOOKUP(CONCATENATE(Lookups!$D$31,Lookups!$D$32,Lookups!$F9,Lookups!$D$34),Data!$A$1:$P$11014,13,0)),"-",VLOOKUP(CONCATENATE(Lookups!$D$31,Lookups!$D$32,Lookups!$F9,Lookups!$D$34),Data!$A$1:$P$11014,13,0))</f>
        <v>83</v>
      </c>
      <c r="H16" s="34"/>
      <c r="I16" s="36">
        <f>IF(ISNA(VLOOKUP(CONCATENATE(Lookups!$D$31,Lookups!$D$32,Lookups!$F9,Lookups!$D$34),Data!$A$1:$P$11014,12,0)),"-",VLOOKUP(CONCATENATE(Lookups!$D$31,Lookups!$D$32,Lookups!$F9,Lookups!$D$34),Data!$A$1:$P$11014,15,0))</f>
        <v>19</v>
      </c>
      <c r="J16" s="15">
        <f>IF(Lookups!$C$33=1,E16,F16)</f>
        <v>34</v>
      </c>
      <c r="K16" s="15">
        <f>IF(Lookups!$C$33=1,G16,I16)</f>
        <v>83</v>
      </c>
      <c r="L16" s="9"/>
      <c r="M16" s="9"/>
      <c r="N16" s="2"/>
      <c r="AA16" s="18"/>
      <c r="AB16" s="18"/>
      <c r="AC16" s="31"/>
      <c r="AE16" s="14"/>
      <c r="AF16" s="14"/>
      <c r="AG16" s="14"/>
      <c r="AH16" s="14"/>
    </row>
    <row r="17" spans="1:41" x14ac:dyDescent="0.25">
      <c r="A17" s="18"/>
      <c r="B17" s="15"/>
      <c r="C17" s="38" t="s">
        <v>6</v>
      </c>
      <c r="D17" s="34">
        <f>IF(ISNA(VLOOKUP(CONCATENATE(Lookups!$D$31,Lookups!$D$32,Lookups!$F10,Lookups!$D$34),Data!$A$1:$P$11014,11,0)),"-",VLOOKUP(CONCATENATE(Lookups!$D$31,Lookups!$D$32,Lookups!$F10,Lookups!$D$34),Data!$A$1:$P$11014,11,0))</f>
        <v>32</v>
      </c>
      <c r="E17" s="34">
        <f>IF(ISNA(VLOOKUP(CONCATENATE(Lookups!$D$31,Lookups!$D$32,Lookups!$F10,Lookups!$D$34),Data!$A$1:$P$11014,12,0)),"-",VLOOKUP(CONCATENATE(Lookups!$D$31,Lookups!$D$32,Lookups!$F10,Lookups!$D$34),Data!$A$1:$P$11014,12,0))</f>
        <v>2</v>
      </c>
      <c r="F17" s="34">
        <f>IF(ISNA(VLOOKUP(CONCATENATE(Lookups!$D$31,Lookups!$D$32,Lookups!$F10,Lookups!$D$34),Data!$A$1:$P$11014,12,0)),"-",VLOOKUP(CONCATENATE(Lookups!$D$31,Lookups!$D$32,Lookups!$F10,Lookups!$D$34),Data!$A$1:$P$11014,14,0))</f>
        <v>0</v>
      </c>
      <c r="G17" s="34">
        <f>IF(ISNA(VLOOKUP(CONCATENATE(Lookups!$D$31,Lookups!$D$32,Lookups!$F10,Lookups!$D$34),Data!$A$1:$P$11014,13,0)),"-",VLOOKUP(CONCATENATE(Lookups!$D$31,Lookups!$D$32,Lookups!$F10,Lookups!$D$34),Data!$A$1:$P$11014,13,0))</f>
        <v>8</v>
      </c>
      <c r="H17" s="34"/>
      <c r="I17" s="36">
        <f>IF(ISNA(VLOOKUP(CONCATENATE(Lookups!$D$31,Lookups!$D$32,Lookups!$F10,Lookups!$D$34),Data!$A$1:$P$11014,12,0)),"-",VLOOKUP(CONCATENATE(Lookups!$D$31,Lookups!$D$32,Lookups!$F10,Lookups!$D$34),Data!$A$1:$P$11014,15,0))</f>
        <v>62</v>
      </c>
      <c r="J17" s="15">
        <f>IF(Lookups!$C$33=1,E17,F17)</f>
        <v>2</v>
      </c>
      <c r="K17" s="15">
        <f>IF(Lookups!$C$33=1,G17,I17)</f>
        <v>8</v>
      </c>
      <c r="L17" s="9"/>
      <c r="M17" s="9"/>
      <c r="N17" s="2"/>
      <c r="AA17" s="18"/>
      <c r="AB17" s="18"/>
      <c r="AC17" s="49"/>
      <c r="AE17" s="14"/>
      <c r="AF17" s="14"/>
      <c r="AG17" s="14"/>
      <c r="AH17" s="14"/>
    </row>
    <row r="18" spans="1:41" x14ac:dyDescent="0.25">
      <c r="A18" s="18"/>
      <c r="B18" s="33" t="s">
        <v>7</v>
      </c>
      <c r="C18" s="33" t="s">
        <v>7</v>
      </c>
      <c r="D18" s="34">
        <f>IF(ISNA(VLOOKUP(CONCATENATE(Lookups!$D$31,Lookups!$D$32,Lookups!$F11,Lookups!$D$34),Data!$A$1:$P$11014,11,0)),"-",VLOOKUP(CONCATENATE(Lookups!$D$31,Lookups!$D$32,Lookups!$F11,Lookups!$D$34),Data!$A$1:$P$11014,11,0))</f>
        <v>1205</v>
      </c>
      <c r="E18" s="34">
        <f>IF(ISNA(VLOOKUP(CONCATENATE(Lookups!$D$31,Lookups!$D$32,Lookups!$F11,Lookups!$D$34),Data!$A$1:$P$11014,12,0)),"-",VLOOKUP(CONCATENATE(Lookups!$D$31,Lookups!$D$32,Lookups!$F11,Lookups!$D$34),Data!$A$1:$P$11014,12,0))</f>
        <v>248</v>
      </c>
      <c r="F18" s="34">
        <f>IF(ISNA(VLOOKUP(CONCATENATE(Lookups!$D$31,Lookups!$D$32,Lookups!$F11,Lookups!$D$34),Data!$A$1:$P$11014,12,0)),"-",VLOOKUP(CONCATENATE(Lookups!$D$31,Lookups!$D$32,Lookups!$F11,Lookups!$D$34),Data!$A$1:$P$11014,14,0))</f>
        <v>18</v>
      </c>
      <c r="G18" s="34">
        <f>IF(ISNA(VLOOKUP(CONCATENATE(Lookups!$D$31,Lookups!$D$32,Lookups!$F11,Lookups!$D$34),Data!$A$1:$P$11014,13,0)),"-",VLOOKUP(CONCATENATE(Lookups!$D$31,Lookups!$D$32,Lookups!$F11,Lookups!$D$34),Data!$A$1:$P$11014,13,0))</f>
        <v>291</v>
      </c>
      <c r="H18" s="34"/>
      <c r="I18" s="36">
        <f>IF(ISNA(VLOOKUP(CONCATENATE(Lookups!$D$31,Lookups!$D$32,Lookups!$F11,Lookups!$D$34),Data!$A$1:$P$11014,12,0)),"-",VLOOKUP(CONCATENATE(Lookups!$D$31,Lookups!$D$32,Lookups!$F11,Lookups!$D$34),Data!$A$1:$P$11014,15,0))</f>
        <v>22</v>
      </c>
      <c r="J18" s="15">
        <f>IF(Lookups!$C$33=1,E18,F18)</f>
        <v>248</v>
      </c>
      <c r="K18" s="15">
        <f>IF(Lookups!$C$33=1,G18,I18)</f>
        <v>291</v>
      </c>
      <c r="L18" s="9"/>
      <c r="M18" s="9"/>
      <c r="N18" s="2"/>
      <c r="AA18" s="18"/>
      <c r="AB18" s="18"/>
      <c r="AE18" s="14"/>
      <c r="AF18" s="14"/>
      <c r="AG18" s="14"/>
      <c r="AH18" s="14"/>
    </row>
    <row r="19" spans="1:41" x14ac:dyDescent="0.25">
      <c r="A19" s="18"/>
      <c r="B19" s="15"/>
      <c r="C19" s="38" t="s">
        <v>8</v>
      </c>
      <c r="D19" s="34">
        <f>IF(ISNA(VLOOKUP(CONCATENATE(Lookups!$D$31,Lookups!$D$32,Lookups!$F12,Lookups!$D$34),Data!$A$1:$P$11014,11,0)),"-",VLOOKUP(CONCATENATE(Lookups!$D$31,Lookups!$D$32,Lookups!$F12,Lookups!$D$34),Data!$A$1:$P$11014,11,0))</f>
        <v>68</v>
      </c>
      <c r="E19" s="34">
        <f>IF(ISNA(VLOOKUP(CONCATENATE(Lookups!$D$31,Lookups!$D$32,Lookups!$F12,Lookups!$D$34),Data!$A$1:$P$11014,12,0)),"-",VLOOKUP(CONCATENATE(Lookups!$D$31,Lookups!$D$32,Lookups!$F12,Lookups!$D$34),Data!$A$1:$P$11014,12,0))</f>
        <v>16</v>
      </c>
      <c r="F19" s="34">
        <f>IF(ISNA(VLOOKUP(CONCATENATE(Lookups!$D$31,Lookups!$D$32,Lookups!$F12,Lookups!$D$34),Data!$A$1:$P$11014,12,0)),"-",VLOOKUP(CONCATENATE(Lookups!$D$31,Lookups!$D$32,Lookups!$F12,Lookups!$D$34),Data!$A$1:$P$11014,14,0))</f>
        <v>16</v>
      </c>
      <c r="G19" s="34">
        <f>IF(ISNA(VLOOKUP(CONCATENATE(Lookups!$D$31,Lookups!$D$32,Lookups!$F12,Lookups!$D$34),Data!$A$1:$P$11014,13,0)),"-",VLOOKUP(CONCATENATE(Lookups!$D$31,Lookups!$D$32,Lookups!$F12,Lookups!$D$34),Data!$A$1:$P$11014,13,0))</f>
        <v>7</v>
      </c>
      <c r="H19" s="34"/>
      <c r="I19" s="36">
        <f>IF(ISNA(VLOOKUP(CONCATENATE(Lookups!$D$31,Lookups!$D$32,Lookups!$F12,Lookups!$D$34),Data!$A$1:$P$11014,12,0)),"-",VLOOKUP(CONCATENATE(Lookups!$D$31,Lookups!$D$32,Lookups!$F12,Lookups!$D$34),Data!$A$1:$P$11014,15,0))</f>
        <v>14</v>
      </c>
      <c r="J19" s="15">
        <f>IF(Lookups!$C$33=1,E19,F19)</f>
        <v>16</v>
      </c>
      <c r="K19" s="15">
        <f>IF(Lookups!$C$33=1,G19,I19)</f>
        <v>7</v>
      </c>
      <c r="L19" s="9"/>
      <c r="M19" s="9"/>
      <c r="N19" s="2"/>
      <c r="AA19" s="18"/>
      <c r="AB19" s="18"/>
      <c r="AC19" s="31"/>
      <c r="AE19" s="14"/>
      <c r="AF19" s="14"/>
      <c r="AG19" s="14"/>
      <c r="AH19" s="14"/>
    </row>
    <row r="20" spans="1:41" x14ac:dyDescent="0.25">
      <c r="A20" s="18"/>
      <c r="B20" s="15"/>
      <c r="C20" s="38" t="s">
        <v>9</v>
      </c>
      <c r="D20" s="34">
        <f>IF(ISNA(VLOOKUP(CONCATENATE(Lookups!$D$31,Lookups!$D$32,Lookups!$F13,Lookups!$D$34),Data!$A$1:$P$11014,11,0)),"-",VLOOKUP(CONCATENATE(Lookups!$D$31,Lookups!$D$32,Lookups!$F13,Lookups!$D$34),Data!$A$1:$P$11014,11,0))</f>
        <v>132</v>
      </c>
      <c r="E20" s="34">
        <f>IF(ISNA(VLOOKUP(CONCATENATE(Lookups!$D$31,Lookups!$D$32,Lookups!$F13,Lookups!$D$34),Data!$A$1:$P$11014,12,0)),"-",VLOOKUP(CONCATENATE(Lookups!$D$31,Lookups!$D$32,Lookups!$F13,Lookups!$D$34),Data!$A$1:$P$11014,12,0))</f>
        <v>22</v>
      </c>
      <c r="F20" s="34">
        <f>IF(ISNA(VLOOKUP(CONCATENATE(Lookups!$D$31,Lookups!$D$32,Lookups!$F13,Lookups!$D$34),Data!$A$1:$P$11014,12,0)),"-",VLOOKUP(CONCATENATE(Lookups!$D$31,Lookups!$D$32,Lookups!$F13,Lookups!$D$34),Data!$A$1:$P$11014,14,0))</f>
        <v>11</v>
      </c>
      <c r="G20" s="34">
        <f>IF(ISNA(VLOOKUP(CONCATENATE(Lookups!$D$31,Lookups!$D$32,Lookups!$F13,Lookups!$D$34),Data!$A$1:$P$11014,13,0)),"-",VLOOKUP(CONCATENATE(Lookups!$D$31,Lookups!$D$32,Lookups!$F13,Lookups!$D$34),Data!$A$1:$P$11014,13,0))</f>
        <v>32</v>
      </c>
      <c r="H20" s="34"/>
      <c r="I20" s="36">
        <f>IF(ISNA(VLOOKUP(CONCATENATE(Lookups!$D$31,Lookups!$D$32,Lookups!$F13,Lookups!$D$34),Data!$A$1:$P$11014,12,0)),"-",VLOOKUP(CONCATENATE(Lookups!$D$31,Lookups!$D$32,Lookups!$F13,Lookups!$D$34),Data!$A$1:$P$11014,15,0))</f>
        <v>34</v>
      </c>
      <c r="J20" s="15">
        <f>IF(Lookups!$C$33=1,E20,F20)</f>
        <v>22</v>
      </c>
      <c r="K20" s="15">
        <f>IF(Lookups!$C$33=1,G20,I20)</f>
        <v>32</v>
      </c>
      <c r="L20" s="9"/>
      <c r="M20" s="9"/>
      <c r="N20" s="2"/>
      <c r="AA20" s="18"/>
      <c r="AB20" s="18"/>
      <c r="AC20" s="31"/>
      <c r="AE20" s="14"/>
      <c r="AF20" s="14"/>
      <c r="AG20" s="14"/>
      <c r="AH20" s="14"/>
    </row>
    <row r="21" spans="1:41" x14ac:dyDescent="0.25">
      <c r="A21" s="18"/>
      <c r="B21" s="15"/>
      <c r="C21" s="38" t="s">
        <v>10</v>
      </c>
      <c r="D21" s="34">
        <f>IF(ISNA(VLOOKUP(CONCATENATE(Lookups!$D$31,Lookups!$D$32,Lookups!$F14,Lookups!$D$34),Data!$A$1:$P$11014,11,0)),"-",VLOOKUP(CONCATENATE(Lookups!$D$31,Lookups!$D$32,Lookups!$F14,Lookups!$D$34),Data!$A$1:$P$11014,11,0))</f>
        <v>270</v>
      </c>
      <c r="E21" s="34">
        <f>IF(ISNA(VLOOKUP(CONCATENATE(Lookups!$D$31,Lookups!$D$32,Lookups!$F14,Lookups!$D$34),Data!$A$1:$P$11014,12,0)),"-",VLOOKUP(CONCATENATE(Lookups!$D$31,Lookups!$D$32,Lookups!$F14,Lookups!$D$34),Data!$A$1:$P$11014,12,0))</f>
        <v>55</v>
      </c>
      <c r="F21" s="34">
        <f>IF(ISNA(VLOOKUP(CONCATENATE(Lookups!$D$31,Lookups!$D$32,Lookups!$F14,Lookups!$D$34),Data!$A$1:$P$11014,12,0)),"-",VLOOKUP(CONCATENATE(Lookups!$D$31,Lookups!$D$32,Lookups!$F14,Lookups!$D$34),Data!$A$1:$P$11014,14,0))</f>
        <v>14</v>
      </c>
      <c r="G21" s="34">
        <f>IF(ISNA(VLOOKUP(CONCATENATE(Lookups!$D$31,Lookups!$D$32,Lookups!$F14,Lookups!$D$34),Data!$A$1:$P$11014,13,0)),"-",VLOOKUP(CONCATENATE(Lookups!$D$31,Lookups!$D$32,Lookups!$F14,Lookups!$D$34),Data!$A$1:$P$11014,13,0))</f>
        <v>92</v>
      </c>
      <c r="H21" s="34"/>
      <c r="I21" s="36">
        <f>IF(ISNA(VLOOKUP(CONCATENATE(Lookups!$D$31,Lookups!$D$32,Lookups!$F14,Lookups!$D$34),Data!$A$1:$P$11014,12,0)),"-",VLOOKUP(CONCATENATE(Lookups!$D$31,Lookups!$D$32,Lookups!$F14,Lookups!$D$34),Data!$A$1:$P$11014,15,0))</f>
        <v>22</v>
      </c>
      <c r="J21" s="15">
        <f>IF(Lookups!$C$33=1,E21,F21)</f>
        <v>55</v>
      </c>
      <c r="K21" s="15">
        <f>IF(Lookups!$C$33=1,G21,I21)</f>
        <v>92</v>
      </c>
      <c r="L21" s="9"/>
      <c r="M21" s="9"/>
      <c r="N21" s="2"/>
      <c r="AA21" s="18"/>
      <c r="AB21" s="18"/>
      <c r="AC21" s="31"/>
      <c r="AE21" s="14"/>
      <c r="AF21" s="14"/>
      <c r="AG21" s="14"/>
      <c r="AH21" s="14"/>
    </row>
    <row r="22" spans="1:41" x14ac:dyDescent="0.25">
      <c r="A22" s="18"/>
      <c r="B22" s="15"/>
      <c r="C22" s="38" t="s">
        <v>11</v>
      </c>
      <c r="D22" s="34">
        <f>IF(ISNA(VLOOKUP(CONCATENATE(Lookups!$D$31,Lookups!$D$32,Lookups!$F15,Lookups!$D$34),Data!$A$1:$P$11014,11,0)),"-",VLOOKUP(CONCATENATE(Lookups!$D$31,Lookups!$D$32,Lookups!$F15,Lookups!$D$34),Data!$A$1:$P$11014,11,0))</f>
        <v>735</v>
      </c>
      <c r="E22" s="34">
        <f>IF(ISNA(VLOOKUP(CONCATENATE(Lookups!$D$31,Lookups!$D$32,Lookups!$F15,Lookups!$D$34),Data!$A$1:$P$11014,12,0)),"-",VLOOKUP(CONCATENATE(Lookups!$D$31,Lookups!$D$32,Lookups!$F15,Lookups!$D$34),Data!$A$1:$P$11014,12,0))</f>
        <v>155</v>
      </c>
      <c r="F22" s="34">
        <f>IF(ISNA(VLOOKUP(CONCATENATE(Lookups!$D$31,Lookups!$D$32,Lookups!$F15,Lookups!$D$34),Data!$A$1:$P$11014,12,0)),"-",VLOOKUP(CONCATENATE(Lookups!$D$31,Lookups!$D$32,Lookups!$F15,Lookups!$D$34),Data!$A$1:$P$11014,14,0))</f>
        <v>21</v>
      </c>
      <c r="G22" s="34">
        <f>IF(ISNA(VLOOKUP(CONCATENATE(Lookups!$D$31,Lookups!$D$32,Lookups!$F15,Lookups!$D$34),Data!$A$1:$P$11014,13,0)),"-",VLOOKUP(CONCATENATE(Lookups!$D$31,Lookups!$D$32,Lookups!$F15,Lookups!$D$34),Data!$A$1:$P$11014,13,0))</f>
        <v>160</v>
      </c>
      <c r="H22" s="34"/>
      <c r="I22" s="36">
        <f>IF(ISNA(VLOOKUP(CONCATENATE(Lookups!$D$31,Lookups!$D$32,Lookups!$F15,Lookups!$D$34),Data!$A$1:$P$11014,12,0)),"-",VLOOKUP(CONCATENATE(Lookups!$D$31,Lookups!$D$32,Lookups!$F15,Lookups!$D$34),Data!$A$1:$P$11014,15,0))</f>
        <v>22</v>
      </c>
      <c r="J22" s="15">
        <f>IF(Lookups!$C$33=1,E22,F22)</f>
        <v>155</v>
      </c>
      <c r="K22" s="15">
        <f>IF(Lookups!$C$33=1,G22,I22)</f>
        <v>160</v>
      </c>
      <c r="L22" s="9"/>
      <c r="M22" s="9"/>
      <c r="N22" s="2"/>
      <c r="AA22" s="18"/>
      <c r="AB22" s="18"/>
      <c r="AC22" s="49"/>
      <c r="AE22" s="14"/>
      <c r="AF22" s="14"/>
      <c r="AG22" s="14"/>
      <c r="AH22" s="14"/>
    </row>
    <row r="23" spans="1:41" x14ac:dyDescent="0.25">
      <c r="A23" s="18"/>
      <c r="B23" s="33" t="s">
        <v>12</v>
      </c>
      <c r="C23" s="33" t="s">
        <v>12</v>
      </c>
      <c r="D23" s="34">
        <f>IF(ISNA(VLOOKUP(CONCATENATE(Lookups!$D$31,Lookups!$D$32,Lookups!$F16,Lookups!$D$34),Data!$A$1:$P$11014,11,0)),"-",VLOOKUP(CONCATENATE(Lookups!$D$31,Lookups!$D$32,Lookups!$F16,Lookups!$D$34),Data!$A$1:$P$11014,11,0))</f>
        <v>2126</v>
      </c>
      <c r="E23" s="34">
        <f>IF(ISNA(VLOOKUP(CONCATENATE(Lookups!$D$31,Lookups!$D$32,Lookups!$F16,Lookups!$D$34),Data!$A$1:$P$11014,12,0)),"-",VLOOKUP(CONCATENATE(Lookups!$D$31,Lookups!$D$32,Lookups!$F16,Lookups!$D$34),Data!$A$1:$P$11014,12,0))</f>
        <v>295</v>
      </c>
      <c r="F23" s="34">
        <f>IF(ISNA(VLOOKUP(CONCATENATE(Lookups!$D$31,Lookups!$D$32,Lookups!$F16,Lookups!$D$34),Data!$A$1:$P$11014,12,0)),"-",VLOOKUP(CONCATENATE(Lookups!$D$31,Lookups!$D$32,Lookups!$F16,Lookups!$D$34),Data!$A$1:$P$11014,14,0))</f>
        <v>18</v>
      </c>
      <c r="G23" s="34">
        <f>IF(ISNA(VLOOKUP(CONCATENATE(Lookups!$D$31,Lookups!$D$32,Lookups!$F16,Lookups!$D$34),Data!$A$1:$P$11014,13,0)),"-",VLOOKUP(CONCATENATE(Lookups!$D$31,Lookups!$D$32,Lookups!$F16,Lookups!$D$34),Data!$A$1:$P$11014,13,0))</f>
        <v>744</v>
      </c>
      <c r="H23" s="34"/>
      <c r="I23" s="36">
        <f>IF(ISNA(VLOOKUP(CONCATENATE(Lookups!$D$31,Lookups!$D$32,Lookups!$F16,Lookups!$D$34),Data!$A$1:$P$11014,12,0)),"-",VLOOKUP(CONCATENATE(Lookups!$D$31,Lookups!$D$32,Lookups!$F16,Lookups!$D$34),Data!$A$1:$P$11014,15,0))</f>
        <v>22</v>
      </c>
      <c r="J23" s="15">
        <f>IF(Lookups!$C$33=1,E23,F23)</f>
        <v>295</v>
      </c>
      <c r="K23" s="15">
        <f>IF(Lookups!$C$33=1,G23,I23)</f>
        <v>744</v>
      </c>
      <c r="L23" s="9"/>
      <c r="M23" s="9"/>
      <c r="N23" s="2"/>
      <c r="AA23" s="18"/>
      <c r="AB23" s="18"/>
      <c r="AE23" s="14"/>
      <c r="AF23" s="14"/>
      <c r="AG23" s="14"/>
      <c r="AH23" s="14"/>
    </row>
    <row r="24" spans="1:41" x14ac:dyDescent="0.25">
      <c r="A24" s="18"/>
      <c r="B24" s="15"/>
      <c r="C24" s="38" t="s">
        <v>13</v>
      </c>
      <c r="D24" s="34">
        <f>IF(ISNA(VLOOKUP(CONCATENATE(Lookups!$D$31,Lookups!$D$32,Lookups!$F17,Lookups!$D$34),Data!$A$1:$P$11014,11,0)),"-",VLOOKUP(CONCATENATE(Lookups!$D$31,Lookups!$D$32,Lookups!$F17,Lookups!$D$34),Data!$A$1:$P$11014,11,0))</f>
        <v>318</v>
      </c>
      <c r="E24" s="34">
        <f>IF(ISNA(VLOOKUP(CONCATENATE(Lookups!$D$31,Lookups!$D$32,Lookups!$F17,Lookups!$D$34),Data!$A$1:$P$11014,12,0)),"-",VLOOKUP(CONCATENATE(Lookups!$D$31,Lookups!$D$32,Lookups!$F17,Lookups!$D$34),Data!$A$1:$P$11014,12,0))</f>
        <v>29</v>
      </c>
      <c r="F24" s="34">
        <f>IF(ISNA(VLOOKUP(CONCATENATE(Lookups!$D$31,Lookups!$D$32,Lookups!$F17,Lookups!$D$34),Data!$A$1:$P$11014,12,0)),"-",VLOOKUP(CONCATENATE(Lookups!$D$31,Lookups!$D$32,Lookups!$F17,Lookups!$D$34),Data!$A$1:$P$11014,14,0))</f>
        <v>29</v>
      </c>
      <c r="G24" s="34">
        <f>IF(ISNA(VLOOKUP(CONCATENATE(Lookups!$D$31,Lookups!$D$32,Lookups!$F17,Lookups!$D$34),Data!$A$1:$P$11014,13,0)),"-",VLOOKUP(CONCATENATE(Lookups!$D$31,Lookups!$D$32,Lookups!$F17,Lookups!$D$34),Data!$A$1:$P$11014,13,0))</f>
        <v>120</v>
      </c>
      <c r="H24" s="34"/>
      <c r="I24" s="36">
        <f>IF(ISNA(VLOOKUP(CONCATENATE(Lookups!$D$31,Lookups!$D$32,Lookups!$F17,Lookups!$D$34),Data!$A$1:$P$11014,12,0)),"-",VLOOKUP(CONCATENATE(Lookups!$D$31,Lookups!$D$32,Lookups!$F17,Lookups!$D$34),Data!$A$1:$P$11014,15,0))</f>
        <v>21</v>
      </c>
      <c r="J24" s="15">
        <f>IF(Lookups!$C$33=1,E24,F24)</f>
        <v>29</v>
      </c>
      <c r="K24" s="15">
        <f>IF(Lookups!$C$33=1,G24,I24)</f>
        <v>120</v>
      </c>
      <c r="L24" s="9"/>
      <c r="M24" s="9"/>
      <c r="N24" s="2"/>
      <c r="AA24" s="18"/>
      <c r="AB24" s="18"/>
      <c r="AC24" s="31"/>
      <c r="AE24" s="14"/>
      <c r="AF24" s="14"/>
      <c r="AG24" s="14"/>
      <c r="AH24" s="14"/>
    </row>
    <row r="25" spans="1:41" x14ac:dyDescent="0.25">
      <c r="A25" s="18"/>
      <c r="B25" s="15"/>
      <c r="C25" s="38" t="s">
        <v>14</v>
      </c>
      <c r="D25" s="34">
        <f>IF(ISNA(VLOOKUP(CONCATENATE(Lookups!$D$31,Lookups!$D$32,Lookups!$F18,Lookups!$D$34),Data!$A$1:$P$11014,11,0)),"-",VLOOKUP(CONCATENATE(Lookups!$D$31,Lookups!$D$32,Lookups!$F18,Lookups!$D$34),Data!$A$1:$P$11014,11,0))</f>
        <v>283</v>
      </c>
      <c r="E25" s="34">
        <f>IF(ISNA(VLOOKUP(CONCATENATE(Lookups!$D$31,Lookups!$D$32,Lookups!$F18,Lookups!$D$34),Data!$A$1:$P$11014,12,0)),"-",VLOOKUP(CONCATENATE(Lookups!$D$31,Lookups!$D$32,Lookups!$F18,Lookups!$D$34),Data!$A$1:$P$11014,12,0))</f>
        <v>50</v>
      </c>
      <c r="F25" s="34">
        <f>IF(ISNA(VLOOKUP(CONCATENATE(Lookups!$D$31,Lookups!$D$32,Lookups!$F18,Lookups!$D$34),Data!$A$1:$P$11014,12,0)),"-",VLOOKUP(CONCATENATE(Lookups!$D$31,Lookups!$D$32,Lookups!$F18,Lookups!$D$34),Data!$A$1:$P$11014,14,0))</f>
        <v>13</v>
      </c>
      <c r="G25" s="34">
        <f>IF(ISNA(VLOOKUP(CONCATENATE(Lookups!$D$31,Lookups!$D$32,Lookups!$F18,Lookups!$D$34),Data!$A$1:$P$11014,13,0)),"-",VLOOKUP(CONCATENATE(Lookups!$D$31,Lookups!$D$32,Lookups!$F18,Lookups!$D$34),Data!$A$1:$P$11014,13,0))</f>
        <v>76</v>
      </c>
      <c r="H25" s="34"/>
      <c r="I25" s="36">
        <f>IF(ISNA(VLOOKUP(CONCATENATE(Lookups!$D$31,Lookups!$D$32,Lookups!$F18,Lookups!$D$34),Data!$A$1:$P$11014,12,0)),"-",VLOOKUP(CONCATENATE(Lookups!$D$31,Lookups!$D$32,Lookups!$F18,Lookups!$D$34),Data!$A$1:$P$11014,15,0))</f>
        <v>21</v>
      </c>
      <c r="J25" s="15">
        <f>IF(Lookups!$C$33=1,E25,F25)</f>
        <v>50</v>
      </c>
      <c r="K25" s="15">
        <f>IF(Lookups!$C$33=1,G25,I25)</f>
        <v>76</v>
      </c>
      <c r="L25" s="9"/>
      <c r="M25" s="9"/>
      <c r="N25" s="2"/>
      <c r="AA25" s="18"/>
      <c r="AB25" s="18"/>
      <c r="AC25" s="31"/>
      <c r="AE25" s="14"/>
      <c r="AF25" s="14"/>
      <c r="AG25" s="14"/>
      <c r="AH25" s="14"/>
    </row>
    <row r="26" spans="1:41" x14ac:dyDescent="0.25">
      <c r="A26" s="18"/>
      <c r="B26" s="15"/>
      <c r="C26" s="38" t="s">
        <v>15</v>
      </c>
      <c r="D26" s="34">
        <f>IF(ISNA(VLOOKUP(CONCATENATE(Lookups!$D$31,Lookups!$D$32,Lookups!$F19,Lookups!$D$34),Data!$A$1:$P$11014,11,0)),"-",VLOOKUP(CONCATENATE(Lookups!$D$31,Lookups!$D$32,Lookups!$F19,Lookups!$D$34),Data!$A$1:$P$11014,11,0))</f>
        <v>1148</v>
      </c>
      <c r="E26" s="34">
        <f>IF(ISNA(VLOOKUP(CONCATENATE(Lookups!$D$31,Lookups!$D$32,Lookups!$F19,Lookups!$D$34),Data!$A$1:$P$11014,12,0)),"-",VLOOKUP(CONCATENATE(Lookups!$D$31,Lookups!$D$32,Lookups!$F19,Lookups!$D$34),Data!$A$1:$P$11014,12,0))</f>
        <v>177</v>
      </c>
      <c r="F26" s="34">
        <f>IF(ISNA(VLOOKUP(CONCATENATE(Lookups!$D$31,Lookups!$D$32,Lookups!$F19,Lookups!$D$34),Data!$A$1:$P$11014,12,0)),"-",VLOOKUP(CONCATENATE(Lookups!$D$31,Lookups!$D$32,Lookups!$F19,Lookups!$D$34),Data!$A$1:$P$11014,14,0))</f>
        <v>16</v>
      </c>
      <c r="G26" s="34">
        <f>IF(ISNA(VLOOKUP(CONCATENATE(Lookups!$D$31,Lookups!$D$32,Lookups!$F19,Lookups!$D$34),Data!$A$1:$P$11014,13,0)),"-",VLOOKUP(CONCATENATE(Lookups!$D$31,Lookups!$D$32,Lookups!$F19,Lookups!$D$34),Data!$A$1:$P$11014,13,0))</f>
        <v>334</v>
      </c>
      <c r="H26" s="34"/>
      <c r="I26" s="36">
        <f>IF(ISNA(VLOOKUP(CONCATENATE(Lookups!$D$31,Lookups!$D$32,Lookups!$F19,Lookups!$D$34),Data!$A$1:$P$11014,12,0)),"-",VLOOKUP(CONCATENATE(Lookups!$D$31,Lookups!$D$32,Lookups!$F19,Lookups!$D$34),Data!$A$1:$P$11014,15,0))</f>
        <v>15</v>
      </c>
      <c r="J26" s="15">
        <f>IF(Lookups!$C$33=1,E26,F26)</f>
        <v>177</v>
      </c>
      <c r="K26" s="15">
        <f>IF(Lookups!$C$33=1,G26,I26)</f>
        <v>334</v>
      </c>
      <c r="L26" s="9"/>
      <c r="M26" s="9"/>
      <c r="N26" s="2"/>
      <c r="AA26" s="18"/>
      <c r="AB26" s="18"/>
      <c r="AC26" s="31"/>
      <c r="AE26" s="14"/>
      <c r="AF26" s="14"/>
      <c r="AG26" s="14"/>
      <c r="AH26" s="14"/>
    </row>
    <row r="27" spans="1:41" x14ac:dyDescent="0.25">
      <c r="A27" s="18"/>
      <c r="B27" s="15"/>
      <c r="C27" s="38" t="s">
        <v>16</v>
      </c>
      <c r="D27" s="34">
        <f>IF(ISNA(VLOOKUP(CONCATENATE(Lookups!$D$31,Lookups!$D$32,Lookups!$F20,Lookups!$D$34),Data!$A$1:$P$11014,11,0)),"-",VLOOKUP(CONCATENATE(Lookups!$D$31,Lookups!$D$32,Lookups!$F20,Lookups!$D$34),Data!$A$1:$P$11014,11,0))</f>
        <v>377</v>
      </c>
      <c r="E27" s="34">
        <f>IF(ISNA(VLOOKUP(CONCATENATE(Lookups!$D$31,Lookups!$D$32,Lookups!$F20,Lookups!$D$34),Data!$A$1:$P$11014,12,0)),"-",VLOOKUP(CONCATENATE(Lookups!$D$31,Lookups!$D$32,Lookups!$F20,Lookups!$D$34),Data!$A$1:$P$11014,12,0))</f>
        <v>39</v>
      </c>
      <c r="F27" s="34">
        <f>IF(ISNA(VLOOKUP(CONCATENATE(Lookups!$D$31,Lookups!$D$32,Lookups!$F20,Lookups!$D$34),Data!$A$1:$P$11014,12,0)),"-",VLOOKUP(CONCATENATE(Lookups!$D$31,Lookups!$D$32,Lookups!$F20,Lookups!$D$34),Data!$A$1:$P$11014,14,0))</f>
        <v>35</v>
      </c>
      <c r="G27" s="34">
        <f>IF(ISNA(VLOOKUP(CONCATENATE(Lookups!$D$31,Lookups!$D$32,Lookups!$F20,Lookups!$D$34),Data!$A$1:$P$11014,13,0)),"-",VLOOKUP(CONCATENATE(Lookups!$D$31,Lookups!$D$32,Lookups!$F20,Lookups!$D$34),Data!$A$1:$P$11014,13,0))</f>
        <v>214</v>
      </c>
      <c r="H27" s="34"/>
      <c r="I27" s="36">
        <f>IF(ISNA(VLOOKUP(CONCATENATE(Lookups!$D$31,Lookups!$D$32,Lookups!$F20,Lookups!$D$34),Data!$A$1:$P$11014,12,0)),"-",VLOOKUP(CONCATENATE(Lookups!$D$31,Lookups!$D$32,Lookups!$F20,Lookups!$D$34),Data!$A$1:$P$11014,15,0))</f>
        <v>37</v>
      </c>
      <c r="J27" s="15">
        <f>IF(Lookups!$C$33=1,E27,F27)</f>
        <v>39</v>
      </c>
      <c r="K27" s="15">
        <f>IF(Lookups!$C$33=1,G27,I27)</f>
        <v>214</v>
      </c>
      <c r="L27" s="9"/>
      <c r="M27" s="9"/>
      <c r="N27" s="2"/>
      <c r="Z27" s="18"/>
      <c r="AA27" s="18"/>
      <c r="AB27" s="18"/>
      <c r="AC27" s="45"/>
      <c r="AE27" s="14"/>
      <c r="AF27" s="14"/>
      <c r="AG27" s="14"/>
      <c r="AH27" s="14"/>
    </row>
    <row r="28" spans="1:41" x14ac:dyDescent="0.25">
      <c r="A28" s="18"/>
      <c r="B28" s="40" t="s">
        <v>134</v>
      </c>
      <c r="C28" s="40" t="s">
        <v>88</v>
      </c>
      <c r="D28" s="34" t="str">
        <f>IF(ISNA(VLOOKUP(CONCATENATE(Lookups!$D$31,Lookups!$D$32,Lookups!$F22,Lookups!$D$34),Data!$A$1:$P$11014,11,0)),"-",VLOOKUP(CONCATENATE(Lookups!$D$31,Lookups!$D$32,Lookups!$F22,Lookups!$D$34),Data!$A$1:$P$11014,11,0))</f>
        <v>-</v>
      </c>
      <c r="E28" s="34" t="str">
        <f>IF(ISNA(VLOOKUP(CONCATENATE(Lookups!$D$31,Lookups!$D$32,Lookups!$F22,Lookups!$D$34),Data!$A$1:$P$11014,12,0)),"-",VLOOKUP(CONCATENATE(Lookups!$D$31,Lookups!$D$32,Lookups!$F22,Lookups!$D$34),Data!$A$1:$P$11014,12,0))</f>
        <v>-</v>
      </c>
      <c r="F28" s="34" t="str">
        <f>IF(ISNA(VLOOKUP(CONCATENATE(Lookups!$D$31,Lookups!$D$32,Lookups!$F22,Lookups!$D$34),Data!$A$1:$P$11014,12,0)),"-",VLOOKUP(CONCATENATE(Lookups!$D$31,Lookups!$D$32,Lookups!$F22,Lookups!$D$34),Data!$A$1:$P$11014,14,0))</f>
        <v>-</v>
      </c>
      <c r="G28" s="34" t="str">
        <f>IF(ISNA(VLOOKUP(CONCATENATE(Lookups!$D$31,Lookups!$D$32,Lookups!$F22,Lookups!$D$34),Data!$A$1:$P$11014,13,0)),"-",VLOOKUP(CONCATENATE(Lookups!$D$31,Lookups!$D$32,Lookups!$F22,Lookups!$D$34),Data!$A$1:$P$11014,13,0))</f>
        <v>-</v>
      </c>
      <c r="H28" s="34"/>
      <c r="I28" s="36" t="str">
        <f>IF(ISNA(VLOOKUP(CONCATENATE(Lookups!$D$31,Lookups!$D$32,Lookups!$F22,Lookups!$D$34),Data!$A$1:$P$11014,12,0)),"-",VLOOKUP(CONCATENATE(Lookups!$D$31,Lookups!$D$32,Lookups!$F22,Lookups!$D$34),Data!$A$1:$P$11014,15,0))</f>
        <v>-</v>
      </c>
      <c r="J28" s="15" t="str">
        <f>IF(Lookups!$C$33=1,E28,F28)</f>
        <v>-</v>
      </c>
      <c r="K28" s="15" t="str">
        <f>IF(Lookups!$C$33=1,G28,I28)</f>
        <v>-</v>
      </c>
      <c r="L28" s="9"/>
      <c r="M28" s="9"/>
      <c r="N28" s="2"/>
      <c r="Z28" s="18"/>
      <c r="AA28" s="18"/>
      <c r="AB28" s="18"/>
      <c r="AC28" s="31"/>
      <c r="AE28" s="14"/>
      <c r="AF28" s="14"/>
      <c r="AG28" s="14"/>
      <c r="AH28" s="14"/>
    </row>
    <row r="29" spans="1:41" x14ac:dyDescent="0.25">
      <c r="A29" s="18"/>
      <c r="B29" s="15"/>
      <c r="C29" s="40"/>
      <c r="D29" s="34"/>
      <c r="E29" s="34"/>
      <c r="F29" s="36"/>
      <c r="G29" s="34"/>
      <c r="H29" s="34"/>
      <c r="I29" s="36"/>
      <c r="J29" s="15"/>
      <c r="K29" s="15"/>
      <c r="L29" s="9"/>
      <c r="M29" s="9"/>
      <c r="N29" s="2"/>
      <c r="Z29" s="18"/>
      <c r="AA29" s="18"/>
      <c r="AB29" s="31"/>
      <c r="AC29" s="44"/>
      <c r="AD29" s="46"/>
      <c r="AE29" s="46"/>
      <c r="AF29" s="46"/>
      <c r="AG29" s="46"/>
      <c r="AH29" s="46"/>
      <c r="AI29" s="46"/>
      <c r="AJ29" s="46"/>
      <c r="AK29" s="46"/>
      <c r="AL29" s="46"/>
      <c r="AM29" s="46"/>
      <c r="AN29" s="18"/>
      <c r="AO29" s="18"/>
    </row>
    <row r="30" spans="1:41" x14ac:dyDescent="0.25">
      <c r="B30" s="1" t="str">
        <f>VLOOKUP(Lookups!C33,Lookups!P3:Q4,2,FALSE)</f>
        <v>The number of adjustments for patient delays for NHS Scotland is</v>
      </c>
      <c r="H30" s="75">
        <f ca="1">CELL("contents",J10)</f>
        <v>693</v>
      </c>
    </row>
    <row r="31" spans="1:41" x14ac:dyDescent="0.25">
      <c r="B31" s="1" t="str">
        <f>VLOOKUP(Lookups!C33,Lookups!P6:Q7,2,FALSE)</f>
        <v>The number of adjustments for medical delays for NHS Scotland is</v>
      </c>
      <c r="H31" s="75">
        <f ca="1">CELL("contents",K10)</f>
        <v>1428</v>
      </c>
    </row>
    <row r="32" spans="1:41" x14ac:dyDescent="0.25">
      <c r="AC32" s="261"/>
      <c r="AD32" s="261"/>
    </row>
    <row r="33" spans="1:31" x14ac:dyDescent="0.25">
      <c r="B33" s="47" t="s">
        <v>130</v>
      </c>
      <c r="C33" s="13"/>
      <c r="D33" s="32"/>
      <c r="E33" s="32"/>
      <c r="F33" s="32"/>
      <c r="G33" s="32"/>
      <c r="H33" s="32"/>
      <c r="I33" s="11"/>
      <c r="J33" s="11"/>
      <c r="K33" s="11"/>
      <c r="L33" s="11"/>
      <c r="M33" s="11"/>
      <c r="AC33" s="76"/>
      <c r="AD33" s="76"/>
    </row>
    <row r="34" spans="1:31" ht="21" customHeight="1" x14ac:dyDescent="0.25">
      <c r="B34" s="220" t="s">
        <v>161</v>
      </c>
      <c r="C34" s="221"/>
      <c r="D34" s="221"/>
      <c r="E34" s="221"/>
      <c r="F34" s="225" t="str">
        <f ca="1">CELL("contents",Lookups!D32)</f>
        <v>January-March 2025</v>
      </c>
      <c r="G34" s="226"/>
      <c r="H34" s="62" t="s">
        <v>139</v>
      </c>
      <c r="I34" s="63">
        <f>'Table 3a -Exclusion &amp; WTA by HB'!G32</f>
        <v>45803</v>
      </c>
      <c r="M34" s="77"/>
      <c r="N34" s="77"/>
      <c r="O34" s="77"/>
      <c r="AD34" s="78"/>
      <c r="AE34" s="79"/>
    </row>
    <row r="35" spans="1:31" ht="19.5" customHeight="1" x14ac:dyDescent="0.25">
      <c r="B35" s="251" t="s">
        <v>107</v>
      </c>
      <c r="C35" s="252"/>
      <c r="D35" s="252"/>
      <c r="E35" s="252"/>
      <c r="F35" s="252"/>
      <c r="G35" s="252"/>
      <c r="H35" s="252"/>
      <c r="I35" s="252"/>
      <c r="J35" s="252"/>
      <c r="K35" s="65"/>
      <c r="L35" s="96"/>
      <c r="M35" s="96"/>
      <c r="N35" s="77"/>
      <c r="AC35" s="78"/>
      <c r="AD35" s="79"/>
    </row>
    <row r="36" spans="1:31" ht="15" customHeight="1" x14ac:dyDescent="0.25">
      <c r="B36" s="228" t="s">
        <v>70</v>
      </c>
      <c r="C36" s="229"/>
      <c r="D36" s="229"/>
      <c r="E36" s="229"/>
      <c r="F36" s="229"/>
      <c r="G36" s="229"/>
      <c r="H36" s="229"/>
      <c r="I36" s="229"/>
      <c r="J36" s="229"/>
      <c r="K36" s="65"/>
      <c r="L36" s="65"/>
      <c r="M36" s="66"/>
      <c r="AC36" s="78"/>
      <c r="AD36" s="79"/>
    </row>
    <row r="37" spans="1:31" ht="38.25" customHeight="1" x14ac:dyDescent="0.25">
      <c r="B37" s="220" t="s">
        <v>159</v>
      </c>
      <c r="C37" s="221"/>
      <c r="D37" s="221"/>
      <c r="E37" s="221"/>
      <c r="F37" s="221"/>
      <c r="G37" s="221"/>
      <c r="H37" s="221"/>
      <c r="I37" s="221"/>
      <c r="J37" s="221"/>
      <c r="K37" s="57"/>
      <c r="L37" s="57"/>
      <c r="M37" s="58"/>
      <c r="AC37" s="78"/>
      <c r="AD37" s="79"/>
    </row>
    <row r="38" spans="1:31" ht="30" customHeight="1" x14ac:dyDescent="0.25">
      <c r="B38" s="268" t="s">
        <v>196</v>
      </c>
      <c r="C38" s="269"/>
      <c r="D38" s="269"/>
      <c r="E38" s="269"/>
      <c r="F38" s="269"/>
      <c r="G38" s="269"/>
      <c r="H38" s="269"/>
      <c r="I38" s="269"/>
      <c r="J38" s="269"/>
      <c r="K38" s="108"/>
      <c r="L38" s="68"/>
      <c r="M38" s="69"/>
      <c r="AC38" s="78"/>
      <c r="AD38" s="79"/>
    </row>
    <row r="39" spans="1:31" ht="25.5" customHeight="1" x14ac:dyDescent="0.25">
      <c r="B39" s="270" t="s">
        <v>197</v>
      </c>
      <c r="C39" s="271"/>
      <c r="D39" s="271"/>
      <c r="E39" s="271"/>
      <c r="F39" s="271"/>
      <c r="G39" s="271"/>
      <c r="H39" s="271"/>
      <c r="I39" s="271"/>
      <c r="J39" s="271"/>
      <c r="K39" s="109"/>
      <c r="L39" s="61"/>
      <c r="M39" s="61"/>
      <c r="AC39" s="80"/>
      <c r="AD39" s="81"/>
    </row>
    <row r="40" spans="1:31" s="200" customFormat="1" ht="15" customHeight="1" x14ac:dyDescent="0.25">
      <c r="A40" s="160"/>
      <c r="B40" s="199" t="s">
        <v>254</v>
      </c>
      <c r="C40" s="199"/>
      <c r="D40" s="199"/>
      <c r="E40" s="199"/>
      <c r="F40" s="199"/>
      <c r="G40" s="199"/>
      <c r="H40" s="199"/>
      <c r="I40" s="199"/>
      <c r="J40" s="199"/>
      <c r="K40" s="199"/>
      <c r="L40" s="199"/>
      <c r="M40" s="199"/>
      <c r="N40" s="199"/>
      <c r="O40" s="199"/>
      <c r="P40" s="199"/>
      <c r="Q40" s="199"/>
      <c r="R40" s="199"/>
      <c r="S40" s="199"/>
      <c r="T40" s="199"/>
      <c r="U40" s="199"/>
    </row>
    <row r="41" spans="1:31" ht="32.25" customHeight="1" x14ac:dyDescent="0.25">
      <c r="B41" s="256" t="s">
        <v>80</v>
      </c>
      <c r="C41" s="257"/>
      <c r="D41" s="257"/>
      <c r="E41" s="257"/>
      <c r="F41" s="257"/>
      <c r="G41" s="257"/>
      <c r="H41" s="257"/>
      <c r="I41" s="257"/>
      <c r="J41" s="257"/>
      <c r="K41" s="110"/>
      <c r="AB41" s="41"/>
      <c r="AC41" s="78"/>
      <c r="AD41" s="79"/>
      <c r="AE41" s="2"/>
    </row>
    <row r="42" spans="1:31" x14ac:dyDescent="0.25">
      <c r="B42" s="272"/>
      <c r="C42" s="273"/>
      <c r="D42" s="273"/>
      <c r="E42" s="273"/>
      <c r="F42" s="273"/>
      <c r="G42" s="273"/>
      <c r="H42" s="273"/>
      <c r="I42" s="273"/>
      <c r="J42" s="274"/>
      <c r="AC42" s="82"/>
      <c r="AD42" s="83"/>
    </row>
    <row r="43" spans="1:31" x14ac:dyDescent="0.25">
      <c r="B43" s="272"/>
      <c r="C43" s="273"/>
      <c r="D43" s="273"/>
      <c r="E43" s="273"/>
      <c r="F43" s="273"/>
      <c r="G43" s="273"/>
      <c r="H43" s="273"/>
      <c r="I43" s="273"/>
      <c r="J43" s="274"/>
      <c r="AC43" s="78"/>
      <c r="AD43" s="79"/>
    </row>
    <row r="44" spans="1:31" x14ac:dyDescent="0.25">
      <c r="AC44" s="78"/>
      <c r="AD44" s="79"/>
    </row>
    <row r="45" spans="1:31" x14ac:dyDescent="0.25">
      <c r="AC45" s="78"/>
      <c r="AD45" s="79"/>
    </row>
    <row r="46" spans="1:31" x14ac:dyDescent="0.25">
      <c r="AC46" s="76"/>
    </row>
    <row r="47" spans="1:31" x14ac:dyDescent="0.25">
      <c r="AC47" s="78"/>
      <c r="AD47" s="79"/>
    </row>
    <row r="52" spans="2:13" x14ac:dyDescent="0.25">
      <c r="D52" s="262"/>
      <c r="E52" s="263"/>
      <c r="F52" s="263"/>
      <c r="G52" s="263"/>
      <c r="H52" s="263"/>
      <c r="I52" s="263"/>
      <c r="J52" s="263"/>
      <c r="K52" s="263"/>
      <c r="L52" s="264"/>
    </row>
    <row r="53" spans="2:13" x14ac:dyDescent="0.25">
      <c r="D53" s="265"/>
      <c r="E53" s="266"/>
      <c r="F53" s="266"/>
      <c r="G53" s="266"/>
      <c r="H53" s="266"/>
      <c r="I53" s="266"/>
      <c r="J53" s="266"/>
      <c r="K53" s="266"/>
      <c r="L53" s="267"/>
    </row>
    <row r="54" spans="2:13" ht="31.5" customHeight="1" x14ac:dyDescent="0.25"/>
    <row r="55" spans="2:13" x14ac:dyDescent="0.25">
      <c r="B55" s="71"/>
      <c r="C55" s="258"/>
      <c r="D55" s="259"/>
      <c r="E55" s="259"/>
      <c r="F55" s="259"/>
      <c r="G55" s="259"/>
      <c r="H55" s="259"/>
      <c r="I55" s="259"/>
      <c r="J55" s="259"/>
      <c r="K55" s="259"/>
      <c r="L55" s="259"/>
      <c r="M55" s="260"/>
    </row>
    <row r="83" spans="2:2" x14ac:dyDescent="0.25">
      <c r="B83" s="73" t="s">
        <v>70</v>
      </c>
    </row>
    <row r="84" spans="2:2" x14ac:dyDescent="0.25">
      <c r="B84" s="1" t="s">
        <v>101</v>
      </c>
    </row>
  </sheetData>
  <mergeCells count="16">
    <mergeCell ref="B35:J35"/>
    <mergeCell ref="B40:XFD40"/>
    <mergeCell ref="C2:J2"/>
    <mergeCell ref="B41:J41"/>
    <mergeCell ref="C55:M55"/>
    <mergeCell ref="AC32:AD32"/>
    <mergeCell ref="D52:L53"/>
    <mergeCell ref="C8:J8"/>
    <mergeCell ref="B36:J36"/>
    <mergeCell ref="B37:J37"/>
    <mergeCell ref="B38:J38"/>
    <mergeCell ref="B39:J39"/>
    <mergeCell ref="B34:E34"/>
    <mergeCell ref="F34:G34"/>
    <mergeCell ref="B42:J42"/>
    <mergeCell ref="B43:J43"/>
  </mergeCells>
  <conditionalFormatting sqref="AD29:AM29">
    <cfRule type="expression" dxfId="6" priority="3">
      <formula>IF(#REF!=1, TRUE, FALSE)</formula>
    </cfRule>
  </conditionalFormatting>
  <conditionalFormatting sqref="AE9:AH28 D10:I29 D33:M33">
    <cfRule type="expression" dxfId="5" priority="2">
      <formula>IF(#REF!=1, TRUE, FALSE)</formula>
    </cfRule>
  </conditionalFormatting>
  <hyperlinks>
    <hyperlink ref="J7" location="'Table 3a -Exclusion &amp; WTA by HB'!A1" display="View Table 3a" xr:uid="{00000000-0004-0000-0300-000000000000}"/>
    <hyperlink ref="B40:H40" r:id="rId1" display="Further information on Cancer Waiting Times, including Data Quality and Guidance (such as the Data &amp; Definitions manual) can be found on the website." xr:uid="{DA6347C7-B36C-457A-B8B9-3EF51093726E}"/>
  </hyperlinks>
  <pageMargins left="0.70866141732283472" right="0.70866141732283472" top="0.74803149606299213" bottom="0.74803149606299213" header="0.31496062992125984" footer="0.31496062992125984"/>
  <pageSetup paperSize="9" orientation="landscape" r:id="rId2"/>
  <ignoredErrors>
    <ignoredError sqref="J13:K28" evalError="1"/>
  </ignoredErrors>
  <drawing r:id="rId3"/>
  <legacyDrawing r:id="rId4"/>
  <mc:AlternateContent xmlns:mc="http://schemas.openxmlformats.org/markup-compatibility/2006">
    <mc:Choice Requires="x14">
      <controls>
        <mc:AlternateContent xmlns:mc="http://schemas.openxmlformats.org/markup-compatibility/2006">
          <mc:Choice Requires="x14">
            <control shapeId="4097" r:id="rId5" name="Drop Down 1">
              <controlPr defaultSize="0" autoLine="0" autoPict="0">
                <anchor moveWithCells="1">
                  <from>
                    <xdr:col>2</xdr:col>
                    <xdr:colOff>28575</xdr:colOff>
                    <xdr:row>3</xdr:row>
                    <xdr:rowOff>95250</xdr:rowOff>
                  </from>
                  <to>
                    <xdr:col>4</xdr:col>
                    <xdr:colOff>276225</xdr:colOff>
                    <xdr:row>3</xdr:row>
                    <xdr:rowOff>295275</xdr:rowOff>
                  </to>
                </anchor>
              </controlPr>
            </control>
          </mc:Choice>
        </mc:AlternateContent>
        <mc:AlternateContent xmlns:mc="http://schemas.openxmlformats.org/markup-compatibility/2006">
          <mc:Choice Requires="x14">
            <control shapeId="4098" r:id="rId6" name="Drop Down 2">
              <controlPr defaultSize="0" autoLine="0" autoPict="0">
                <anchor moveWithCells="1">
                  <from>
                    <xdr:col>2</xdr:col>
                    <xdr:colOff>38100</xdr:colOff>
                    <xdr:row>2</xdr:row>
                    <xdr:rowOff>85725</xdr:rowOff>
                  </from>
                  <to>
                    <xdr:col>8</xdr:col>
                    <xdr:colOff>504825</xdr:colOff>
                    <xdr:row>2</xdr:row>
                    <xdr:rowOff>295275</xdr:rowOff>
                  </to>
                </anchor>
              </controlPr>
            </control>
          </mc:Choice>
        </mc:AlternateContent>
        <mc:AlternateContent xmlns:mc="http://schemas.openxmlformats.org/markup-compatibility/2006">
          <mc:Choice Requires="x14">
            <control shapeId="4099" r:id="rId7" name="Drop Down 3">
              <controlPr defaultSize="0" autoLine="0" autoPict="0">
                <anchor moveWithCells="1">
                  <from>
                    <xdr:col>2</xdr:col>
                    <xdr:colOff>19050</xdr:colOff>
                    <xdr:row>5</xdr:row>
                    <xdr:rowOff>76200</xdr:rowOff>
                  </from>
                  <to>
                    <xdr:col>4</xdr:col>
                    <xdr:colOff>266700</xdr:colOff>
                    <xdr:row>5</xdr:row>
                    <xdr:rowOff>276225</xdr:rowOff>
                  </to>
                </anchor>
              </controlPr>
            </control>
          </mc:Choice>
        </mc:AlternateContent>
        <mc:AlternateContent xmlns:mc="http://schemas.openxmlformats.org/markup-compatibility/2006">
          <mc:Choice Requires="x14">
            <control shapeId="4100" r:id="rId8" name="Drop Down 4">
              <controlPr defaultSize="0" autoLine="0" autoPict="0">
                <anchor moveWithCells="1">
                  <from>
                    <xdr:col>2</xdr:col>
                    <xdr:colOff>38100</xdr:colOff>
                    <xdr:row>4</xdr:row>
                    <xdr:rowOff>104775</xdr:rowOff>
                  </from>
                  <to>
                    <xdr:col>4</xdr:col>
                    <xdr:colOff>276225</xdr:colOff>
                    <xdr:row>5</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C8E17-C6F5-48E6-AFBB-F8EDC3764AB0}">
  <dimension ref="A1:U51"/>
  <sheetViews>
    <sheetView workbookViewId="0"/>
  </sheetViews>
  <sheetFormatPr defaultColWidth="9.140625" defaultRowHeight="15" x14ac:dyDescent="0.25"/>
  <cols>
    <col min="1" max="1" width="3.28515625" style="3" customWidth="1"/>
    <col min="2" max="2" width="9.42578125" style="91" customWidth="1"/>
    <col min="3" max="3" width="27.7109375" style="3" customWidth="1"/>
    <col min="4" max="6" width="10.28515625" style="3" customWidth="1"/>
    <col min="7" max="7" width="11" style="3" customWidth="1"/>
    <col min="8" max="13" width="10.28515625" style="3" customWidth="1"/>
    <col min="14" max="16384" width="9.140625" style="3"/>
  </cols>
  <sheetData>
    <row r="1" spans="1:14" ht="6.75" customHeight="1" x14ac:dyDescent="0.25">
      <c r="A1" s="1"/>
      <c r="B1" s="1"/>
      <c r="C1" s="1"/>
      <c r="D1" s="1"/>
      <c r="E1" s="1"/>
      <c r="F1" s="1"/>
      <c r="G1" s="1"/>
      <c r="H1" s="1"/>
      <c r="I1" s="1"/>
      <c r="J1" s="1"/>
      <c r="K1" s="1"/>
      <c r="L1" s="1"/>
      <c r="M1" s="1"/>
    </row>
    <row r="2" spans="1:14" ht="30.75" customHeight="1" x14ac:dyDescent="0.25">
      <c r="A2" s="1"/>
      <c r="B2" s="8" t="s">
        <v>251</v>
      </c>
      <c r="C2" s="208" t="str">
        <f>VLOOKUP(Lookups!C31,Lookups!K22:Q23,7,FALSE)</f>
        <v>Exclusions from and waiting times adjustments to the 62-day standard from receipt of an urgent referral with a suspicion of cancer to first cancer treatment by cancer type.</v>
      </c>
      <c r="D2" s="208"/>
      <c r="E2" s="208"/>
      <c r="F2" s="208"/>
      <c r="G2" s="208"/>
      <c r="H2" s="208"/>
      <c r="I2" s="208"/>
      <c r="J2" s="208"/>
      <c r="K2" s="208"/>
      <c r="L2" s="86"/>
      <c r="M2" s="86"/>
    </row>
    <row r="3" spans="1:14" ht="18" customHeight="1" x14ac:dyDescent="0.25">
      <c r="B3" s="116"/>
      <c r="C3" s="88" t="s">
        <v>214</v>
      </c>
      <c r="D3" s="87"/>
      <c r="E3" s="86"/>
      <c r="F3" s="86"/>
      <c r="G3" s="86"/>
      <c r="H3" s="86"/>
      <c r="I3" s="86"/>
      <c r="J3" s="86"/>
      <c r="K3" s="86"/>
      <c r="L3" s="86"/>
      <c r="M3" s="86"/>
    </row>
    <row r="4" spans="1:14" ht="24" customHeight="1" x14ac:dyDescent="0.25">
      <c r="A4" s="94"/>
      <c r="B4" s="1"/>
      <c r="C4" s="17" t="s">
        <v>74</v>
      </c>
      <c r="D4" s="95"/>
      <c r="E4" s="95"/>
      <c r="F4" s="94"/>
      <c r="G4" s="94"/>
      <c r="H4" s="94"/>
      <c r="I4" s="94"/>
      <c r="J4" s="94"/>
      <c r="K4" s="94"/>
      <c r="L4" s="164" t="s">
        <v>238</v>
      </c>
      <c r="M4" s="169"/>
      <c r="N4" s="166"/>
    </row>
    <row r="5" spans="1:14" ht="24" customHeight="1" x14ac:dyDescent="0.25">
      <c r="A5" s="1"/>
      <c r="B5" s="1"/>
      <c r="C5" s="17" t="s">
        <v>44</v>
      </c>
      <c r="D5" s="16"/>
      <c r="E5" s="16"/>
      <c r="F5" s="1"/>
      <c r="G5" s="1"/>
      <c r="H5" s="1"/>
      <c r="I5" s="1"/>
      <c r="J5" s="1"/>
      <c r="K5" s="1"/>
      <c r="L5" s="165" t="s">
        <v>239</v>
      </c>
      <c r="M5" s="166"/>
      <c r="N5" s="166"/>
    </row>
    <row r="6" spans="1:14" ht="9" customHeight="1" x14ac:dyDescent="0.25">
      <c r="A6" s="1"/>
      <c r="B6" s="1"/>
      <c r="C6" s="90"/>
      <c r="D6" s="10"/>
      <c r="E6" s="26"/>
      <c r="F6" s="26"/>
      <c r="G6" s="26"/>
      <c r="H6" s="26"/>
      <c r="I6" s="26"/>
      <c r="J6" s="26"/>
      <c r="K6" s="26"/>
      <c r="L6" s="26"/>
      <c r="M6" s="26"/>
    </row>
    <row r="7" spans="1:14" ht="24.75" customHeight="1" x14ac:dyDescent="0.25">
      <c r="A7" s="1"/>
      <c r="B7" s="29"/>
      <c r="C7" s="29"/>
      <c r="D7" s="210" t="s">
        <v>82</v>
      </c>
      <c r="E7" s="210" t="s">
        <v>83</v>
      </c>
      <c r="F7" s="213" t="s">
        <v>84</v>
      </c>
      <c r="G7" s="216" t="s">
        <v>85</v>
      </c>
      <c r="H7" s="216" t="s">
        <v>20</v>
      </c>
      <c r="I7" s="216" t="s">
        <v>86</v>
      </c>
      <c r="J7" s="219" t="s">
        <v>128</v>
      </c>
      <c r="K7" s="219"/>
      <c r="L7" s="219"/>
      <c r="M7" s="219"/>
    </row>
    <row r="8" spans="1:14" ht="10.5" customHeight="1" x14ac:dyDescent="0.25">
      <c r="A8" s="1"/>
      <c r="B8" s="29"/>
      <c r="C8" s="43"/>
      <c r="D8" s="211"/>
      <c r="E8" s="211"/>
      <c r="F8" s="214"/>
      <c r="G8" s="217"/>
      <c r="H8" s="217"/>
      <c r="I8" s="217"/>
      <c r="J8" s="216" t="s">
        <v>124</v>
      </c>
      <c r="K8" s="216" t="s">
        <v>126</v>
      </c>
      <c r="L8" s="216" t="s">
        <v>125</v>
      </c>
      <c r="M8" s="216" t="s">
        <v>127</v>
      </c>
    </row>
    <row r="9" spans="1:14" ht="53.25" customHeight="1" x14ac:dyDescent="0.25">
      <c r="A9" s="1"/>
      <c r="B9" s="223"/>
      <c r="C9" s="223"/>
      <c r="D9" s="212"/>
      <c r="E9" s="212"/>
      <c r="F9" s="215"/>
      <c r="G9" s="218"/>
      <c r="H9" s="218"/>
      <c r="I9" s="218"/>
      <c r="J9" s="218"/>
      <c r="K9" s="218"/>
      <c r="L9" s="218"/>
      <c r="M9" s="218"/>
    </row>
    <row r="10" spans="1:14" ht="14.45" customHeight="1" x14ac:dyDescent="0.25">
      <c r="A10" s="1"/>
      <c r="B10" s="112" t="s">
        <v>198</v>
      </c>
      <c r="D10" s="161">
        <f>IF(ISNA(VLOOKUP(CONCATENATE(Lookups!$D$31,Lookups!$D$32,Lookups!$D$35,Lookups!$C4),Data!$A$1:$P$11014,6,0)),"-",VLOOKUP(CONCATENATE(Lookups!$D$31,Lookups!$D$32,Lookups!$D$35,Lookups!$C4),Data!$A$1:$P$11014,6,0))</f>
        <v>6877</v>
      </c>
      <c r="E10" s="161" t="str">
        <f>IF(ISNA(VLOOKUP(CONCATENATE(Lookups!$D$31,Lookups!$D$32,Lookups!$D$35,Lookups!$C4),Data!$A$1:$P$11014,7,0)),"-",VLOOKUP(CONCATENATE(Lookups!$D$31,Lookups!$D$32,Lookups!$D$35,Lookups!$C4),Data!$A$1:$P$11014,7,0))</f>
        <v>2432</v>
      </c>
      <c r="F10" s="161" t="str">
        <f>IF(ISNA(VLOOKUP(CONCATENATE(Lookups!$D$31,Lookups!$D$32,Lookups!$D$35,Lookups!$C4),Data!$A$1:$P$11014,8,0)),"-",VLOOKUP(CONCATENATE(Lookups!$D$31,Lookups!$D$32,Lookups!$D$35,Lookups!$C4),Data!$A$1:$P$11014,8,0))</f>
        <v>4445</v>
      </c>
      <c r="G10" s="161">
        <f>IF(ISNA(VLOOKUP(CONCATENATE(Lookups!$D$31,Lookups!$D$32,Lookups!$D$35,Lookups!$C4),Data!$A$1:$P$11014,9,0)),"-",VLOOKUP(CONCATENATE(Lookups!$D$31,Lookups!$D$32,Lookups!$D$35,Lookups!$C4),Data!$A$1:$P$11014,9,0))</f>
        <v>72</v>
      </c>
      <c r="H10" s="161">
        <f>IFERROR(IF(Lookups!$C$31=1,(G10/F10)*100,(G10/D10)*100),"-")</f>
        <v>1.6197975253093362</v>
      </c>
      <c r="I10" s="161">
        <f>IF(ISNA(VLOOKUP(CONCATENATE(Lookups!$D$31,Lookups!$D$32,Lookups!$D$35,Lookups!$C4),Data!$A$1:$P$11014,11,0)),"-",VLOOKUP(CONCATENATE(Lookups!$D$31,Lookups!$D$32,Lookups!$D$35,Lookups!$C4),Data!$A$1:$P$11014,11,0))</f>
        <v>4373</v>
      </c>
      <c r="J10" s="161">
        <f>IF(ISNA(VLOOKUP(CONCATENATE(Lookups!$D$31,Lookups!$D$32,Lookups!$D$35,Lookups!$C4),Data!$A$1:$P$11014,12,0)),"-",VLOOKUP(CONCATENATE(Lookups!$D$31,Lookups!$D$32,Lookups!$D$35,Lookups!$C4),Data!$A$1:$P$11014,12,0))</f>
        <v>693</v>
      </c>
      <c r="K10" s="161">
        <f>IF(ISNA(VLOOKUP(CONCATENATE(Lookups!$D$31,Lookups!$D$32,Lookups!$D$35,Lookups!$C4),Data!$A$1:$P$11014,14,0)),"-",IF(VLOOKUP(CONCATENATE(Lookups!$D$31,Lookups!$D$32,Lookups!$D$35,Lookups!$C4),Data!$A$1:$P$11014,14,0)="","n/a",VLOOKUP(CONCATENATE(Lookups!$D$31,Lookups!$D$32,Lookups!$D$35,Lookups!$C4),Data!$A$1:$P$11014,14,0)))</f>
        <v>19</v>
      </c>
      <c r="L10" s="161">
        <f>IF(ISNA(VLOOKUP(CONCATENATE(Lookups!$D$31,Lookups!$D$32,Lookups!$D$35,Lookups!$C4),Data!$A$1:$P$11014,13,0)),"-",VLOOKUP(CONCATENATE(Lookups!$D$31,Lookups!$D$32,Lookups!$D$35,Lookups!$C4),Data!$A$1:$P$11014,13,0))</f>
        <v>1428</v>
      </c>
      <c r="M10" s="161">
        <f>IF(ISNA(VLOOKUP(CONCATENATE(Lookups!$D$31,Lookups!$D$32,Lookups!$D$35,Lookups!$C4),Data!$A$1:$P$11014,15,0)),"-",IF(VLOOKUP(CONCATENATE(Lookups!$D$31,Lookups!$D$32,Lookups!$D$35,Lookups!$C4),Data!$A$1:$P$11014,15,0)="","n/a",VLOOKUP(CONCATENATE(Lookups!$D$31,Lookups!$D$32,Lookups!$D$35,Lookups!$C4),Data!$A$1:$P$11014,15,0)))</f>
        <v>22</v>
      </c>
    </row>
    <row r="11" spans="1:14" x14ac:dyDescent="0.25">
      <c r="A11" s="1"/>
      <c r="B11" s="113" t="s">
        <v>199</v>
      </c>
      <c r="D11" s="162">
        <f>IF(ISNA(VLOOKUP(CONCATENATE(Lookups!$D$31,Lookups!$D$32,Lookups!$D$35,Lookups!$C5),Data!$A$1:$P$11014,6,0)),"-",VLOOKUP(CONCATENATE(Lookups!$D$31,Lookups!$D$32,Lookups!$D$35,Lookups!$C5),Data!$A$1:$P$11014,6,0))</f>
        <v>6245</v>
      </c>
      <c r="E11" s="162" t="str">
        <f>IF(ISNA(VLOOKUP(CONCATENATE(Lookups!$D$31,Lookups!$D$32,Lookups!$D$35,Lookups!$C5),Data!$A$1:$P$11014,7,0)),"-",VLOOKUP(CONCATENATE(Lookups!$D$31,Lookups!$D$32,Lookups!$D$35,Lookups!$C5),Data!$A$1:$P$11014,7,0))</f>
        <v>2432</v>
      </c>
      <c r="F11" s="162" t="str">
        <f>IF(ISNA(VLOOKUP(CONCATENATE(Lookups!$D$31,Lookups!$D$32,Lookups!$D$35,Lookups!$C5),Data!$A$1:$P$11014,8,0)),"-",VLOOKUP(CONCATENATE(Lookups!$D$31,Lookups!$D$32,Lookups!$D$35,Lookups!$C5),Data!$A$1:$P$11014,8,0))</f>
        <v>3813</v>
      </c>
      <c r="G11" s="162">
        <f>IF(ISNA(VLOOKUP(CONCATENATE(Lookups!$D$31,Lookups!$D$32,Lookups!$D$35,Lookups!$C5),Data!$A$1:$P$11014,9,0)),"-",VLOOKUP(CONCATENATE(Lookups!$D$31,Lookups!$D$32,Lookups!$D$35,Lookups!$C5),Data!$A$1:$P$11014,9,0))</f>
        <v>68</v>
      </c>
      <c r="H11" s="162">
        <f>IFERROR(IF(Lookups!$C$31=1,(G11/F11)*100,(G11/D11)*100),"-")</f>
        <v>1.7833726724364019</v>
      </c>
      <c r="I11" s="162">
        <f>IF(ISNA(VLOOKUP(CONCATENATE(Lookups!$D$31,Lookups!$D$32,Lookups!$D$35,Lookups!$C5),Data!$A$1:$P$11014,11,0)),"-",VLOOKUP(CONCATENATE(Lookups!$D$31,Lookups!$D$32,Lookups!$D$35,Lookups!$C5),Data!$A$1:$P$11014,11,0))</f>
        <v>3745</v>
      </c>
      <c r="J11" s="162">
        <f>IF(ISNA(VLOOKUP(CONCATENATE(Lookups!$D$31,Lookups!$D$32,Lookups!$D$35,Lookups!$C5),Data!$A$1:$P$11014,12,0)),"-",VLOOKUP(CONCATENATE(Lookups!$D$31,Lookups!$D$32,Lookups!$D$35,Lookups!$C5),Data!$A$1:$P$11014,12,0))</f>
        <v>605</v>
      </c>
      <c r="K11" s="162">
        <f>IF(ISNA(VLOOKUP(CONCATENATE(Lookups!$D$31,Lookups!$D$32,Lookups!$D$35,Lookups!$C5),Data!$A$1:$P$11014,14,0)),"-",IF(VLOOKUP(CONCATENATE(Lookups!$D$31,Lookups!$D$32,Lookups!$D$35,Lookups!$C5),Data!$A$1:$P$11014,14,0)="","n/a",VLOOKUP(CONCATENATE(Lookups!$D$31,Lookups!$D$32,Lookups!$D$35,Lookups!$C5),Data!$A$1:$P$11014,14,0)))</f>
        <v>20</v>
      </c>
      <c r="L11" s="162">
        <f>IF(ISNA(VLOOKUP(CONCATENATE(Lookups!$D$31,Lookups!$D$32,Lookups!$D$35,Lookups!$C5),Data!$A$1:$P$11014,13,0)),"-",VLOOKUP(CONCATENATE(Lookups!$D$31,Lookups!$D$32,Lookups!$D$35,Lookups!$C5),Data!$A$1:$P$11014,13,0))</f>
        <v>1212</v>
      </c>
      <c r="M11" s="162">
        <f>IF(ISNA(VLOOKUP(CONCATENATE(Lookups!$D$31,Lookups!$D$32,Lookups!$D$35,Lookups!$C5),Data!$A$1:$P$11014,15,0)),"-",IF(VLOOKUP(CONCATENATE(Lookups!$D$31,Lookups!$D$32,Lookups!$D$35,Lookups!$C5),Data!$A$1:$P$11014,15,0)="","n/a",VLOOKUP(CONCATENATE(Lookups!$D$31,Lookups!$D$32,Lookups!$D$35,Lookups!$C5),Data!$A$1:$P$11014,15,0)))</f>
        <v>23</v>
      </c>
    </row>
    <row r="12" spans="1:14" x14ac:dyDescent="0.25">
      <c r="A12" s="1"/>
      <c r="B12" s="113" t="s">
        <v>200</v>
      </c>
      <c r="D12" s="162">
        <f>IF(ISNA(VLOOKUP(CONCATENATE(Lookups!$D$31,Lookups!$D$32,Lookups!$D$35,Lookups!$C6),Data!$A$1:$P$11014,6,0)),"-",VLOOKUP(CONCATENATE(Lookups!$D$31,Lookups!$D$32,Lookups!$D$35,Lookups!$C6),Data!$A$1:$P$11014,6,0))</f>
        <v>632</v>
      </c>
      <c r="E12" s="162" t="str">
        <f>IF(ISNA(VLOOKUP(CONCATENATE(Lookups!$D$31,Lookups!$D$32,Lookups!$D$35,Lookups!$C6),Data!$A$1:$P$11014,7,0)),"-",VLOOKUP(CONCATENATE(Lookups!$D$31,Lookups!$D$32,Lookups!$D$35,Lookups!$C6),Data!$A$1:$P$11014,7,0))</f>
        <v>0</v>
      </c>
      <c r="F12" s="162" t="str">
        <f>IF(ISNA(VLOOKUP(CONCATENATE(Lookups!$D$31,Lookups!$D$32,Lookups!$D$35,Lookups!$C6),Data!$A$1:$P$11014,8,0)),"-",VLOOKUP(CONCATENATE(Lookups!$D$31,Lookups!$D$32,Lookups!$D$35,Lookups!$C6),Data!$A$1:$P$11014,8,0))</f>
        <v>632</v>
      </c>
      <c r="G12" s="162">
        <f>IF(ISNA(VLOOKUP(CONCATENATE(Lookups!$D$31,Lookups!$D$32,Lookups!$D$35,Lookups!$C6),Data!$A$1:$P$11014,9,0)),"-",VLOOKUP(CONCATENATE(Lookups!$D$31,Lookups!$D$32,Lookups!$D$35,Lookups!$C6),Data!$A$1:$P$11014,9,0))</f>
        <v>4</v>
      </c>
      <c r="H12" s="162">
        <f>IFERROR(IF(Lookups!$C$31=1,(G12/F12)*100,(G12/D12)*100),"-")</f>
        <v>0.63291139240506333</v>
      </c>
      <c r="I12" s="162">
        <f>IF(ISNA(VLOOKUP(CONCATENATE(Lookups!$D$31,Lookups!$D$32,Lookups!$D$35,Lookups!$C6),Data!$A$1:$P$11014,11,0)),"-",VLOOKUP(CONCATENATE(Lookups!$D$31,Lookups!$D$32,Lookups!$D$35,Lookups!$C6),Data!$A$1:$P$11014,11,0))</f>
        <v>628</v>
      </c>
      <c r="J12" s="162">
        <f>IF(ISNA(VLOOKUP(CONCATENATE(Lookups!$D$31,Lookups!$D$32,Lookups!$D$35,Lookups!$C6),Data!$A$1:$P$11014,12,0)),"-",VLOOKUP(CONCATENATE(Lookups!$D$31,Lookups!$D$32,Lookups!$D$35,Lookups!$C6),Data!$A$1:$P$11014,12,0))</f>
        <v>88</v>
      </c>
      <c r="K12" s="162">
        <f>IF(ISNA(VLOOKUP(CONCATENATE(Lookups!$D$31,Lookups!$D$32,Lookups!$D$35,Lookups!$C6),Data!$A$1:$P$11014,14,0)),"-",IF(VLOOKUP(CONCATENATE(Lookups!$D$31,Lookups!$D$32,Lookups!$D$35,Lookups!$C6),Data!$A$1:$P$11014,14,0)="","n/a",VLOOKUP(CONCATENATE(Lookups!$D$31,Lookups!$D$32,Lookups!$D$35,Lookups!$C6),Data!$A$1:$P$11014,14,0)))</f>
        <v>14</v>
      </c>
      <c r="L12" s="162">
        <f>IF(ISNA(VLOOKUP(CONCATENATE(Lookups!$D$31,Lookups!$D$32,Lookups!$D$35,Lookups!$C6),Data!$A$1:$P$11014,13,0)),"-",VLOOKUP(CONCATENATE(Lookups!$D$31,Lookups!$D$32,Lookups!$D$35,Lookups!$C6),Data!$A$1:$P$11014,13,0))</f>
        <v>216</v>
      </c>
      <c r="M12" s="162">
        <f>IF(ISNA(VLOOKUP(CONCATENATE(Lookups!$D$31,Lookups!$D$32,Lookups!$D$35,Lookups!$C6),Data!$A$1:$P$11014,15,0)),"-",IF(VLOOKUP(CONCATENATE(Lookups!$D$31,Lookups!$D$32,Lookups!$D$35,Lookups!$C6),Data!$A$1:$P$11014,15,0)="","n/a",VLOOKUP(CONCATENATE(Lookups!$D$31,Lookups!$D$32,Lookups!$D$35,Lookups!$C6),Data!$A$1:$P$11014,15,0)))</f>
        <v>22</v>
      </c>
    </row>
    <row r="13" spans="1:14" x14ac:dyDescent="0.25">
      <c r="A13" s="1"/>
      <c r="B13" s="112" t="s">
        <v>22</v>
      </c>
      <c r="D13" s="162">
        <f>IF(ISNA(VLOOKUP(CONCATENATE(Lookups!$D$31,Lookups!$D$32,Lookups!$D$35,Lookups!$C7),Data!$A$1:$P$11014,6,0)),"-",VLOOKUP(CONCATENATE(Lookups!$D$31,Lookups!$D$32,Lookups!$D$35,Lookups!$C7),Data!$A$1:$P$11014,6,0))</f>
        <v>1248</v>
      </c>
      <c r="E13" s="162" t="str">
        <f>IF(ISNA(VLOOKUP(CONCATENATE(Lookups!$D$31,Lookups!$D$32,Lookups!$D$35,Lookups!$C7),Data!$A$1:$P$11014,7,0)),"-",VLOOKUP(CONCATENATE(Lookups!$D$31,Lookups!$D$32,Lookups!$D$35,Lookups!$C7),Data!$A$1:$P$11014,7,0))</f>
        <v>206</v>
      </c>
      <c r="F13" s="162" t="str">
        <f>IF(ISNA(VLOOKUP(CONCATENATE(Lookups!$D$31,Lookups!$D$32,Lookups!$D$35,Lookups!$C7),Data!$A$1:$P$11014,8,0)),"-",VLOOKUP(CONCATENATE(Lookups!$D$31,Lookups!$D$32,Lookups!$D$35,Lookups!$C7),Data!$A$1:$P$11014,8,0))</f>
        <v>1042</v>
      </c>
      <c r="G13" s="162">
        <f>IF(ISNA(VLOOKUP(CONCATENATE(Lookups!$D$31,Lookups!$D$32,Lookups!$D$35,Lookups!$C7),Data!$A$1:$P$11014,9,0)),"-",VLOOKUP(CONCATENATE(Lookups!$D$31,Lookups!$D$32,Lookups!$D$35,Lookups!$C7),Data!$A$1:$P$11014,9,0))</f>
        <v>3</v>
      </c>
      <c r="H13" s="162">
        <f>IFERROR(IF(Lookups!$C$31=1,(G13/F13)*100,(G13/D13)*100),"-")</f>
        <v>0.28790786948176583</v>
      </c>
      <c r="I13" s="162">
        <f>IF(ISNA(VLOOKUP(CONCATENATE(Lookups!$D$31,Lookups!$D$32,Lookups!$D$35,Lookups!$C7),Data!$A$1:$P$11014,11,0)),"-",VLOOKUP(CONCATENATE(Lookups!$D$31,Lookups!$D$32,Lookups!$D$35,Lookups!$C7),Data!$A$1:$P$11014,11,0))</f>
        <v>1039</v>
      </c>
      <c r="J13" s="162">
        <f>IF(ISNA(VLOOKUP(CONCATENATE(Lookups!$D$31,Lookups!$D$32,Lookups!$D$35,Lookups!$C7),Data!$A$1:$P$11014,12,0)),"-",VLOOKUP(CONCATENATE(Lookups!$D$31,Lookups!$D$32,Lookups!$D$35,Lookups!$C7),Data!$A$1:$P$11014,12,0))</f>
        <v>109</v>
      </c>
      <c r="K13" s="162">
        <f>IF(ISNA(VLOOKUP(CONCATENATE(Lookups!$D$31,Lookups!$D$32,Lookups!$D$35,Lookups!$C7),Data!$A$1:$P$11014,14,0)),"-",IF(VLOOKUP(CONCATENATE(Lookups!$D$31,Lookups!$D$32,Lookups!$D$35,Lookups!$C7),Data!$A$1:$P$11014,14,0)="","n/a",VLOOKUP(CONCATENATE(Lookups!$D$31,Lookups!$D$32,Lookups!$D$35,Lookups!$C7),Data!$A$1:$P$11014,14,0)))</f>
        <v>14</v>
      </c>
      <c r="L13" s="162">
        <f>IF(ISNA(VLOOKUP(CONCATENATE(Lookups!$D$31,Lookups!$D$32,Lookups!$D$35,Lookups!$C7),Data!$A$1:$P$11014,13,0)),"-",VLOOKUP(CONCATENATE(Lookups!$D$31,Lookups!$D$32,Lookups!$D$35,Lookups!$C7),Data!$A$1:$P$11014,13,0))</f>
        <v>325</v>
      </c>
      <c r="M13" s="162">
        <f>IF(ISNA(VLOOKUP(CONCATENATE(Lookups!$D$31,Lookups!$D$32,Lookups!$D$35,Lookups!$C7),Data!$A$1:$P$11014,15,0)),"-",IF(VLOOKUP(CONCATENATE(Lookups!$D$31,Lookups!$D$32,Lookups!$D$35,Lookups!$C7),Data!$A$1:$P$11014,15,0)="","n/a",VLOOKUP(CONCATENATE(Lookups!$D$31,Lookups!$D$32,Lookups!$D$35,Lookups!$C7),Data!$A$1:$P$11014,15,0)))</f>
        <v>16</v>
      </c>
    </row>
    <row r="14" spans="1:14" x14ac:dyDescent="0.25">
      <c r="A14" s="1"/>
      <c r="B14" s="113" t="s">
        <v>201</v>
      </c>
      <c r="D14" s="162">
        <f>IF(ISNA(VLOOKUP(CONCATENATE(Lookups!$D$31,Lookups!$D$32,Lookups!$D$35,Lookups!$C8),Data!$A$1:$P$11014,6,0)),"-",VLOOKUP(CONCATENATE(Lookups!$D$31,Lookups!$D$32,Lookups!$D$35,Lookups!$C8),Data!$A$1:$P$11014,6,0))</f>
        <v>788</v>
      </c>
      <c r="E14" s="162" t="str">
        <f>IF(ISNA(VLOOKUP(CONCATENATE(Lookups!$D$31,Lookups!$D$32,Lookups!$D$35,Lookups!$C8),Data!$A$1:$P$11014,7,0)),"-",VLOOKUP(CONCATENATE(Lookups!$D$31,Lookups!$D$32,Lookups!$D$35,Lookups!$C8),Data!$A$1:$P$11014,7,0))</f>
        <v>206</v>
      </c>
      <c r="F14" s="162" t="str">
        <f>IF(ISNA(VLOOKUP(CONCATENATE(Lookups!$D$31,Lookups!$D$32,Lookups!$D$35,Lookups!$C8),Data!$A$1:$P$11014,8,0)),"-",VLOOKUP(CONCATENATE(Lookups!$D$31,Lookups!$D$32,Lookups!$D$35,Lookups!$C8),Data!$A$1:$P$11014,8,0))</f>
        <v>582</v>
      </c>
      <c r="G14" s="162">
        <f>IF(ISNA(VLOOKUP(CONCATENATE(Lookups!$D$31,Lookups!$D$32,Lookups!$D$35,Lookups!$C8),Data!$A$1:$P$11014,9,0)),"-",VLOOKUP(CONCATENATE(Lookups!$D$31,Lookups!$D$32,Lookups!$D$35,Lookups!$C8),Data!$A$1:$P$11014,9,0))</f>
        <v>3</v>
      </c>
      <c r="H14" s="162">
        <f>IFERROR(IF(Lookups!$C$31=1,(G14/F14)*100,(G14/D14)*100),"-")</f>
        <v>0.51546391752577314</v>
      </c>
      <c r="I14" s="162">
        <f>IF(ISNA(VLOOKUP(CONCATENATE(Lookups!$D$31,Lookups!$D$32,Lookups!$D$35,Lookups!$C8),Data!$A$1:$P$11014,11,0)),"-",VLOOKUP(CONCATENATE(Lookups!$D$31,Lookups!$D$32,Lookups!$D$35,Lookups!$C8),Data!$A$1:$P$11014,11,0))</f>
        <v>579</v>
      </c>
      <c r="J14" s="162">
        <f>IF(ISNA(VLOOKUP(CONCATENATE(Lookups!$D$31,Lookups!$D$32,Lookups!$D$35,Lookups!$C8),Data!$A$1:$P$11014,12,0)),"-",VLOOKUP(CONCATENATE(Lookups!$D$31,Lookups!$D$32,Lookups!$D$35,Lookups!$C8),Data!$A$1:$P$11014,12,0))</f>
        <v>60</v>
      </c>
      <c r="K14" s="162">
        <f>IF(ISNA(VLOOKUP(CONCATENATE(Lookups!$D$31,Lookups!$D$32,Lookups!$D$35,Lookups!$C8),Data!$A$1:$P$11014,14,0)),"-",IF(VLOOKUP(CONCATENATE(Lookups!$D$31,Lookups!$D$32,Lookups!$D$35,Lookups!$C8),Data!$A$1:$P$11014,14,0)="","n/a",VLOOKUP(CONCATENATE(Lookups!$D$31,Lookups!$D$32,Lookups!$D$35,Lookups!$C8),Data!$A$1:$P$11014,14,0)))</f>
        <v>14</v>
      </c>
      <c r="L14" s="162">
        <f>IF(ISNA(VLOOKUP(CONCATENATE(Lookups!$D$31,Lookups!$D$32,Lookups!$D$35,Lookups!$C8),Data!$A$1:$P$11014,13,0)),"-",VLOOKUP(CONCATENATE(Lookups!$D$31,Lookups!$D$32,Lookups!$D$35,Lookups!$C8),Data!$A$1:$P$11014,13,0))</f>
        <v>209</v>
      </c>
      <c r="M14" s="162">
        <f>IF(ISNA(VLOOKUP(CONCATENATE(Lookups!$D$31,Lookups!$D$32,Lookups!$D$35,Lookups!$C8),Data!$A$1:$P$11014,15,0)),"-",IF(VLOOKUP(CONCATENATE(Lookups!$D$31,Lookups!$D$32,Lookups!$D$35,Lookups!$C8),Data!$A$1:$P$11014,15,0)="","n/a",VLOOKUP(CONCATENATE(Lookups!$D$31,Lookups!$D$32,Lookups!$D$35,Lookups!$C8),Data!$A$1:$P$11014,15,0)))</f>
        <v>15</v>
      </c>
    </row>
    <row r="15" spans="1:14" x14ac:dyDescent="0.25">
      <c r="A15" s="1"/>
      <c r="B15" s="113" t="s">
        <v>202</v>
      </c>
      <c r="D15" s="162">
        <f>IF(ISNA(VLOOKUP(CONCATENATE(Lookups!$D$31,Lookups!$D$32,Lookups!$D$35,Lookups!$C9),Data!$A$1:$P$11014,6,0)),"-",VLOOKUP(CONCATENATE(Lookups!$D$31,Lookups!$D$32,Lookups!$D$35,Lookups!$C9),Data!$A$1:$P$11014,6,0))</f>
        <v>460</v>
      </c>
      <c r="E15" s="162" t="str">
        <f>IF(ISNA(VLOOKUP(CONCATENATE(Lookups!$D$31,Lookups!$D$32,Lookups!$D$35,Lookups!$C9),Data!$A$1:$P$11014,7,0)),"-",VLOOKUP(CONCATENATE(Lookups!$D$31,Lookups!$D$32,Lookups!$D$35,Lookups!$C9),Data!$A$1:$P$11014,7,0))</f>
        <v>0</v>
      </c>
      <c r="F15" s="162" t="str">
        <f>IF(ISNA(VLOOKUP(CONCATENATE(Lookups!$D$31,Lookups!$D$32,Lookups!$D$35,Lookups!$C9),Data!$A$1:$P$11014,8,0)),"-",VLOOKUP(CONCATENATE(Lookups!$D$31,Lookups!$D$32,Lookups!$D$35,Lookups!$C9),Data!$A$1:$P$11014,8,0))</f>
        <v>460</v>
      </c>
      <c r="G15" s="162">
        <f>IF(ISNA(VLOOKUP(CONCATENATE(Lookups!$D$31,Lookups!$D$32,Lookups!$D$35,Lookups!$C9),Data!$A$1:$P$11014,9,0)),"-",VLOOKUP(CONCATENATE(Lookups!$D$31,Lookups!$D$32,Lookups!$D$35,Lookups!$C9),Data!$A$1:$P$11014,9,0))</f>
        <v>0</v>
      </c>
      <c r="H15" s="162">
        <f>IFERROR(IF(Lookups!$C$31=1,(G15/F15)*100,(G15/D15)*100),"-")</f>
        <v>0</v>
      </c>
      <c r="I15" s="162">
        <f>IF(ISNA(VLOOKUP(CONCATENATE(Lookups!$D$31,Lookups!$D$32,Lookups!$D$35,Lookups!$C9),Data!$A$1:$P$11014,11,0)),"-",VLOOKUP(CONCATENATE(Lookups!$D$31,Lookups!$D$32,Lookups!$D$35,Lookups!$C9),Data!$A$1:$P$11014,11,0))</f>
        <v>460</v>
      </c>
      <c r="J15" s="162">
        <f>IF(ISNA(VLOOKUP(CONCATENATE(Lookups!$D$31,Lookups!$D$32,Lookups!$D$35,Lookups!$C9),Data!$A$1:$P$11014,12,0)),"-",VLOOKUP(CONCATENATE(Lookups!$D$31,Lookups!$D$32,Lookups!$D$35,Lookups!$C9),Data!$A$1:$P$11014,12,0))</f>
        <v>49</v>
      </c>
      <c r="K15" s="162">
        <f>IF(ISNA(VLOOKUP(CONCATENATE(Lookups!$D$31,Lookups!$D$32,Lookups!$D$35,Lookups!$C9),Data!$A$1:$P$11014,14,0)),"-",IF(VLOOKUP(CONCATENATE(Lookups!$D$31,Lookups!$D$32,Lookups!$D$35,Lookups!$C9),Data!$A$1:$P$11014,14,0)="","n/a",VLOOKUP(CONCATENATE(Lookups!$D$31,Lookups!$D$32,Lookups!$D$35,Lookups!$C9),Data!$A$1:$P$11014,14,0)))</f>
        <v>15</v>
      </c>
      <c r="L15" s="162">
        <f>IF(ISNA(VLOOKUP(CONCATENATE(Lookups!$D$31,Lookups!$D$32,Lookups!$D$35,Lookups!$C9),Data!$A$1:$P$11014,13,0)),"-",VLOOKUP(CONCATENATE(Lookups!$D$31,Lookups!$D$32,Lookups!$D$35,Lookups!$C9),Data!$A$1:$P$11014,13,0))</f>
        <v>116</v>
      </c>
      <c r="M15" s="162">
        <f>IF(ISNA(VLOOKUP(CONCATENATE(Lookups!$D$31,Lookups!$D$32,Lookups!$D$35,Lookups!$C9),Data!$A$1:$P$11014,15,0)),"-",IF(VLOOKUP(CONCATENATE(Lookups!$D$31,Lookups!$D$32,Lookups!$D$35,Lookups!$C9),Data!$A$1:$P$11014,15,0)="","n/a",VLOOKUP(CONCATENATE(Lookups!$D$31,Lookups!$D$32,Lookups!$D$35,Lookups!$C9),Data!$A$1:$P$11014,15,0)))</f>
        <v>20</v>
      </c>
    </row>
    <row r="16" spans="1:14" x14ac:dyDescent="0.25">
      <c r="A16" s="1"/>
      <c r="B16" s="112" t="s">
        <v>23</v>
      </c>
      <c r="D16" s="162">
        <f>IF(ISNA(VLOOKUP(CONCATENATE(Lookups!$D$31,Lookups!$D$32,Lookups!$D$35,Lookups!$C10),Data!$A$1:$P$11014,6,0)),"-",VLOOKUP(CONCATENATE(Lookups!$D$31,Lookups!$D$32,Lookups!$D$35,Lookups!$C10),Data!$A$1:$P$11014,6,0))</f>
        <v>67</v>
      </c>
      <c r="E16" s="162" t="str">
        <f>IF(ISNA(VLOOKUP(CONCATENATE(Lookups!$D$31,Lookups!$D$32,Lookups!$D$35,Lookups!$C10),Data!$A$1:$P$11014,7,0)),"-",VLOOKUP(CONCATENATE(Lookups!$D$31,Lookups!$D$32,Lookups!$D$35,Lookups!$C10),Data!$A$1:$P$11014,7,0))</f>
        <v>23</v>
      </c>
      <c r="F16" s="162" t="str">
        <f>IF(ISNA(VLOOKUP(CONCATENATE(Lookups!$D$31,Lookups!$D$32,Lookups!$D$35,Lookups!$C10),Data!$A$1:$P$11014,8,0)),"-",VLOOKUP(CONCATENATE(Lookups!$D$31,Lookups!$D$32,Lookups!$D$35,Lookups!$C10),Data!$A$1:$P$11014,8,0))</f>
        <v>44</v>
      </c>
      <c r="G16" s="162">
        <f>IF(ISNA(VLOOKUP(CONCATENATE(Lookups!$D$31,Lookups!$D$32,Lookups!$D$35,Lookups!$C10),Data!$A$1:$P$11014,9,0)),"-",VLOOKUP(CONCATENATE(Lookups!$D$31,Lookups!$D$32,Lookups!$D$35,Lookups!$C10),Data!$A$1:$P$11014,9,0))</f>
        <v>0</v>
      </c>
      <c r="H16" s="162">
        <f>IFERROR(IF(Lookups!$C$31=1,(G16/F16)*100,(G16/D16)*100),"-")</f>
        <v>0</v>
      </c>
      <c r="I16" s="162">
        <f>IF(ISNA(VLOOKUP(CONCATENATE(Lookups!$D$31,Lookups!$D$32,Lookups!$D$35,Lookups!$C10),Data!$A$1:$P$11014,11,0)),"-",VLOOKUP(CONCATENATE(Lookups!$D$31,Lookups!$D$32,Lookups!$D$35,Lookups!$C10),Data!$A$1:$P$11014,11,0))</f>
        <v>44</v>
      </c>
      <c r="J16" s="162">
        <f>IF(ISNA(VLOOKUP(CONCATENATE(Lookups!$D$31,Lookups!$D$32,Lookups!$D$35,Lookups!$C10),Data!$A$1:$P$11014,12,0)),"-",VLOOKUP(CONCATENATE(Lookups!$D$31,Lookups!$D$32,Lookups!$D$35,Lookups!$C10),Data!$A$1:$P$11014,12,0))</f>
        <v>7</v>
      </c>
      <c r="K16" s="162">
        <f>IF(ISNA(VLOOKUP(CONCATENATE(Lookups!$D$31,Lookups!$D$32,Lookups!$D$35,Lookups!$C10),Data!$A$1:$P$11014,14,0)),"-",IF(VLOOKUP(CONCATENATE(Lookups!$D$31,Lookups!$D$32,Lookups!$D$35,Lookups!$C10),Data!$A$1:$P$11014,14,0)="","n/a",VLOOKUP(CONCATENATE(Lookups!$D$31,Lookups!$D$32,Lookups!$D$35,Lookups!$C10),Data!$A$1:$P$11014,14,0)))</f>
        <v>64</v>
      </c>
      <c r="L16" s="162">
        <f>IF(ISNA(VLOOKUP(CONCATENATE(Lookups!$D$31,Lookups!$D$32,Lookups!$D$35,Lookups!$C10),Data!$A$1:$P$11014,13,0)),"-",VLOOKUP(CONCATENATE(Lookups!$D$31,Lookups!$D$32,Lookups!$D$35,Lookups!$C10),Data!$A$1:$P$11014,13,0))</f>
        <v>17</v>
      </c>
      <c r="M16" s="162">
        <f>IF(ISNA(VLOOKUP(CONCATENATE(Lookups!$D$31,Lookups!$D$32,Lookups!$D$35,Lookups!$C10),Data!$A$1:$P$11014,15,0)),"-",IF(VLOOKUP(CONCATENATE(Lookups!$D$31,Lookups!$D$32,Lookups!$D$35,Lookups!$C10),Data!$A$1:$P$11014,15,0)="","n/a",VLOOKUP(CONCATENATE(Lookups!$D$31,Lookups!$D$32,Lookups!$D$35,Lookups!$C10),Data!$A$1:$P$11014,15,0)))</f>
        <v>26</v>
      </c>
    </row>
    <row r="17" spans="1:19" x14ac:dyDescent="0.25">
      <c r="A17" s="1"/>
      <c r="B17" s="113" t="s">
        <v>24</v>
      </c>
      <c r="D17" s="162">
        <f>IF(ISNA(VLOOKUP(CONCATENATE(Lookups!$D$31,Lookups!$D$32,Lookups!$D$35,Lookups!$C11),Data!$A$1:$P$11014,6,0)),"-",VLOOKUP(CONCATENATE(Lookups!$D$31,Lookups!$D$32,Lookups!$D$35,Lookups!$C11),Data!$A$1:$P$11014,6,0))</f>
        <v>48</v>
      </c>
      <c r="E17" s="162" t="str">
        <f>IF(ISNA(VLOOKUP(CONCATENATE(Lookups!$D$31,Lookups!$D$32,Lookups!$D$35,Lookups!$C11),Data!$A$1:$P$11014,7,0)),"-",VLOOKUP(CONCATENATE(Lookups!$D$31,Lookups!$D$32,Lookups!$D$35,Lookups!$C11),Data!$A$1:$P$11014,7,0))</f>
        <v>23</v>
      </c>
      <c r="F17" s="162" t="str">
        <f>IF(ISNA(VLOOKUP(CONCATENATE(Lookups!$D$31,Lookups!$D$32,Lookups!$D$35,Lookups!$C11),Data!$A$1:$P$11014,8,0)),"-",VLOOKUP(CONCATENATE(Lookups!$D$31,Lookups!$D$32,Lookups!$D$35,Lookups!$C11),Data!$A$1:$P$11014,8,0))</f>
        <v>25</v>
      </c>
      <c r="G17" s="162">
        <f>IF(ISNA(VLOOKUP(CONCATENATE(Lookups!$D$31,Lookups!$D$32,Lookups!$D$35,Lookups!$C11),Data!$A$1:$P$11014,9,0)),"-",VLOOKUP(CONCATENATE(Lookups!$D$31,Lookups!$D$32,Lookups!$D$35,Lookups!$C11),Data!$A$1:$P$11014,9,0))</f>
        <v>0</v>
      </c>
      <c r="H17" s="162">
        <f>IFERROR(IF(Lookups!$C$31=1,(G17/F17)*100,(G17/D17)*100),"-")</f>
        <v>0</v>
      </c>
      <c r="I17" s="162">
        <f>IF(ISNA(VLOOKUP(CONCATENATE(Lookups!$D$31,Lookups!$D$32,Lookups!$D$35,Lookups!$C11),Data!$A$1:$P$11014,11,0)),"-",VLOOKUP(CONCATENATE(Lookups!$D$31,Lookups!$D$32,Lookups!$D$35,Lookups!$C11),Data!$A$1:$P$11014,11,0))</f>
        <v>25</v>
      </c>
      <c r="J17" s="162">
        <f>IF(ISNA(VLOOKUP(CONCATENATE(Lookups!$D$31,Lookups!$D$32,Lookups!$D$35,Lookups!$C11),Data!$A$1:$P$11014,12,0)),"-",VLOOKUP(CONCATENATE(Lookups!$D$31,Lookups!$D$32,Lookups!$D$35,Lookups!$C11),Data!$A$1:$P$11014,12,0))</f>
        <v>3</v>
      </c>
      <c r="K17" s="162">
        <f>IF(ISNA(VLOOKUP(CONCATENATE(Lookups!$D$31,Lookups!$D$32,Lookups!$D$35,Lookups!$C11),Data!$A$1:$P$11014,14,0)),"-",IF(VLOOKUP(CONCATENATE(Lookups!$D$31,Lookups!$D$32,Lookups!$D$35,Lookups!$C11),Data!$A$1:$P$11014,14,0)="","n/a",VLOOKUP(CONCATENATE(Lookups!$D$31,Lookups!$D$32,Lookups!$D$35,Lookups!$C11),Data!$A$1:$P$11014,14,0)))</f>
        <v>114</v>
      </c>
      <c r="L17" s="162">
        <f>IF(ISNA(VLOOKUP(CONCATENATE(Lookups!$D$31,Lookups!$D$32,Lookups!$D$35,Lookups!$C11),Data!$A$1:$P$11014,13,0)),"-",VLOOKUP(CONCATENATE(Lookups!$D$31,Lookups!$D$32,Lookups!$D$35,Lookups!$C11),Data!$A$1:$P$11014,13,0))</f>
        <v>11</v>
      </c>
      <c r="M17" s="162">
        <f>IF(ISNA(VLOOKUP(CONCATENATE(Lookups!$D$31,Lookups!$D$32,Lookups!$D$35,Lookups!$C11),Data!$A$1:$P$11014,15,0)),"-",IF(VLOOKUP(CONCATENATE(Lookups!$D$31,Lookups!$D$32,Lookups!$D$35,Lookups!$C11),Data!$A$1:$P$11014,15,0)="","n/a",VLOOKUP(CONCATENATE(Lookups!$D$31,Lookups!$D$32,Lookups!$D$35,Lookups!$C11),Data!$A$1:$P$11014,15,0)))</f>
        <v>26</v>
      </c>
    </row>
    <row r="18" spans="1:19" x14ac:dyDescent="0.25">
      <c r="A18" s="1"/>
      <c r="B18" s="113" t="s">
        <v>25</v>
      </c>
      <c r="D18" s="162">
        <f>IF(ISNA(VLOOKUP(CONCATENATE(Lookups!$D$31,Lookups!$D$32,Lookups!$D$35,Lookups!$C12),Data!$A$1:$P$11014,6,0)),"-",VLOOKUP(CONCATENATE(Lookups!$D$31,Lookups!$D$32,Lookups!$D$35,Lookups!$C12),Data!$A$1:$P$11014,6,0))</f>
        <v>19</v>
      </c>
      <c r="E18" s="162" t="str">
        <f>IF(ISNA(VLOOKUP(CONCATENATE(Lookups!$D$31,Lookups!$D$32,Lookups!$D$35,Lookups!$C12),Data!$A$1:$P$11014,7,0)),"-",VLOOKUP(CONCATENATE(Lookups!$D$31,Lookups!$D$32,Lookups!$D$35,Lookups!$C12),Data!$A$1:$P$11014,7,0))</f>
        <v>0</v>
      </c>
      <c r="F18" s="162" t="str">
        <f>IF(ISNA(VLOOKUP(CONCATENATE(Lookups!$D$31,Lookups!$D$32,Lookups!$D$35,Lookups!$C12),Data!$A$1:$P$11014,8,0)),"-",VLOOKUP(CONCATENATE(Lookups!$D$31,Lookups!$D$32,Lookups!$D$35,Lookups!$C12),Data!$A$1:$P$11014,8,0))</f>
        <v>19</v>
      </c>
      <c r="G18" s="162">
        <f>IF(ISNA(VLOOKUP(CONCATENATE(Lookups!$D$31,Lookups!$D$32,Lookups!$D$35,Lookups!$C12),Data!$A$1:$P$11014,9,0)),"-",VLOOKUP(CONCATENATE(Lookups!$D$31,Lookups!$D$32,Lookups!$D$35,Lookups!$C12),Data!$A$1:$P$11014,9,0))</f>
        <v>0</v>
      </c>
      <c r="H18" s="162">
        <f>IFERROR(IF(Lookups!$C$31=1,(G18/F18)*100,(G18/D18)*100),"-")</f>
        <v>0</v>
      </c>
      <c r="I18" s="162">
        <f>IF(ISNA(VLOOKUP(CONCATENATE(Lookups!$D$31,Lookups!$D$32,Lookups!$D$35,Lookups!$C12),Data!$A$1:$P$11014,11,0)),"-",VLOOKUP(CONCATENATE(Lookups!$D$31,Lookups!$D$32,Lookups!$D$35,Lookups!$C12),Data!$A$1:$P$11014,11,0))</f>
        <v>19</v>
      </c>
      <c r="J18" s="162">
        <f>IF(ISNA(VLOOKUP(CONCATENATE(Lookups!$D$31,Lookups!$D$32,Lookups!$D$35,Lookups!$C12),Data!$A$1:$P$11014,12,0)),"-",VLOOKUP(CONCATENATE(Lookups!$D$31,Lookups!$D$32,Lookups!$D$35,Lookups!$C12),Data!$A$1:$P$11014,12,0))</f>
        <v>4</v>
      </c>
      <c r="K18" s="162">
        <f>IF(ISNA(VLOOKUP(CONCATENATE(Lookups!$D$31,Lookups!$D$32,Lookups!$D$35,Lookups!$C12),Data!$A$1:$P$11014,14,0)),"-",IF(VLOOKUP(CONCATENATE(Lookups!$D$31,Lookups!$D$32,Lookups!$D$35,Lookups!$C12),Data!$A$1:$P$11014,14,0)="","n/a",VLOOKUP(CONCATENATE(Lookups!$D$31,Lookups!$D$32,Lookups!$D$35,Lookups!$C12),Data!$A$1:$P$11014,14,0)))</f>
        <v>53</v>
      </c>
      <c r="L18" s="162">
        <f>IF(ISNA(VLOOKUP(CONCATENATE(Lookups!$D$31,Lookups!$D$32,Lookups!$D$35,Lookups!$C12),Data!$A$1:$P$11014,13,0)),"-",VLOOKUP(CONCATENATE(Lookups!$D$31,Lookups!$D$32,Lookups!$D$35,Lookups!$C12),Data!$A$1:$P$11014,13,0))</f>
        <v>6</v>
      </c>
      <c r="M18" s="162">
        <f>IF(ISNA(VLOOKUP(CONCATENATE(Lookups!$D$31,Lookups!$D$32,Lookups!$D$35,Lookups!$C12),Data!$A$1:$P$11014,15,0)),"-",IF(VLOOKUP(CONCATENATE(Lookups!$D$31,Lookups!$D$32,Lookups!$D$35,Lookups!$C12),Data!$A$1:$P$11014,15,0)="","n/a",VLOOKUP(CONCATENATE(Lookups!$D$31,Lookups!$D$32,Lookups!$D$35,Lookups!$C12),Data!$A$1:$P$11014,15,0)))</f>
        <v>25</v>
      </c>
    </row>
    <row r="19" spans="1:19" x14ac:dyDescent="0.25">
      <c r="A19" s="1"/>
      <c r="B19" s="112" t="s">
        <v>26</v>
      </c>
      <c r="D19" s="162">
        <f>IF(ISNA(VLOOKUP(CONCATENATE(Lookups!$D$31,Lookups!$D$32,Lookups!$D$35,Lookups!$C13),Data!$A$1:$P$11014,6,0)),"-",VLOOKUP(CONCATENATE(Lookups!$D$31,Lookups!$D$32,Lookups!$D$35,Lookups!$C13),Data!$A$1:$P$11014,6,0))</f>
        <v>861</v>
      </c>
      <c r="E19" s="162" t="str">
        <f>IF(ISNA(VLOOKUP(CONCATENATE(Lookups!$D$31,Lookups!$D$32,Lookups!$D$35,Lookups!$C13),Data!$A$1:$P$11014,7,0)),"-",VLOOKUP(CONCATENATE(Lookups!$D$31,Lookups!$D$32,Lookups!$D$35,Lookups!$C13),Data!$A$1:$P$11014,7,0))</f>
        <v>217</v>
      </c>
      <c r="F19" s="162" t="str">
        <f>IF(ISNA(VLOOKUP(CONCATENATE(Lookups!$D$31,Lookups!$D$32,Lookups!$D$35,Lookups!$C13),Data!$A$1:$P$11014,8,0)),"-",VLOOKUP(CONCATENATE(Lookups!$D$31,Lookups!$D$32,Lookups!$D$35,Lookups!$C13),Data!$A$1:$P$11014,8,0))</f>
        <v>644</v>
      </c>
      <c r="G19" s="162">
        <f>IF(ISNA(VLOOKUP(CONCATENATE(Lookups!$D$31,Lookups!$D$32,Lookups!$D$35,Lookups!$C13),Data!$A$1:$P$11014,9,0)),"-",VLOOKUP(CONCATENATE(Lookups!$D$31,Lookups!$D$32,Lookups!$D$35,Lookups!$C13),Data!$A$1:$P$11014,9,0))</f>
        <v>13</v>
      </c>
      <c r="H19" s="162">
        <f>IFERROR(IF(Lookups!$C$31=1,(G19/F19)*100,(G19/D19)*100),"-")</f>
        <v>2.018633540372671</v>
      </c>
      <c r="I19" s="162">
        <f>IF(ISNA(VLOOKUP(CONCATENATE(Lookups!$D$31,Lookups!$D$32,Lookups!$D$35,Lookups!$C13),Data!$A$1:$P$11014,11,0)),"-",VLOOKUP(CONCATENATE(Lookups!$D$31,Lookups!$D$32,Lookups!$D$35,Lookups!$C13),Data!$A$1:$P$11014,11,0))</f>
        <v>631</v>
      </c>
      <c r="J19" s="162">
        <f>IF(ISNA(VLOOKUP(CONCATENATE(Lookups!$D$31,Lookups!$D$32,Lookups!$D$35,Lookups!$C13),Data!$A$1:$P$11014,12,0)),"-",VLOOKUP(CONCATENATE(Lookups!$D$31,Lookups!$D$32,Lookups!$D$35,Lookups!$C13),Data!$A$1:$P$11014,12,0))</f>
        <v>135</v>
      </c>
      <c r="K19" s="162">
        <f>IF(ISNA(VLOOKUP(CONCATENATE(Lookups!$D$31,Lookups!$D$32,Lookups!$D$35,Lookups!$C13),Data!$A$1:$P$11014,14,0)),"-",IF(VLOOKUP(CONCATENATE(Lookups!$D$31,Lookups!$D$32,Lookups!$D$35,Lookups!$C13),Data!$A$1:$P$11014,14,0)="","n/a",VLOOKUP(CONCATENATE(Lookups!$D$31,Lookups!$D$32,Lookups!$D$35,Lookups!$C13),Data!$A$1:$P$11014,14,0)))</f>
        <v>24</v>
      </c>
      <c r="L19" s="162">
        <f>IF(ISNA(VLOOKUP(CONCATENATE(Lookups!$D$31,Lookups!$D$32,Lookups!$D$35,Lookups!$C13),Data!$A$1:$P$11014,13,0)),"-",VLOOKUP(CONCATENATE(Lookups!$D$31,Lookups!$D$32,Lookups!$D$35,Lookups!$C13),Data!$A$1:$P$11014,13,0))</f>
        <v>326</v>
      </c>
      <c r="M19" s="162">
        <f>IF(ISNA(VLOOKUP(CONCATENATE(Lookups!$D$31,Lookups!$D$32,Lookups!$D$35,Lookups!$C13),Data!$A$1:$P$11014,15,0)),"-",IF(VLOOKUP(CONCATENATE(Lookups!$D$31,Lookups!$D$32,Lookups!$D$35,Lookups!$C13),Data!$A$1:$P$11014,15,0)="","n/a",VLOOKUP(CONCATENATE(Lookups!$D$31,Lookups!$D$32,Lookups!$D$35,Lookups!$C13),Data!$A$1:$P$11014,15,0)))</f>
        <v>32</v>
      </c>
    </row>
    <row r="20" spans="1:19" x14ac:dyDescent="0.25">
      <c r="A20" s="1"/>
      <c r="B20" s="113" t="s">
        <v>27</v>
      </c>
      <c r="D20" s="162">
        <f>IF(ISNA(VLOOKUP(CONCATENATE(Lookups!$D$31,Lookups!$D$32,Lookups!$D$35,Lookups!$C14),Data!$A$1:$P$11014,6,0)),"-",VLOOKUP(CONCATENATE(Lookups!$D$31,Lookups!$D$32,Lookups!$D$35,Lookups!$C14),Data!$A$1:$P$11014,6,0))</f>
        <v>708</v>
      </c>
      <c r="E20" s="162" t="str">
        <f>IF(ISNA(VLOOKUP(CONCATENATE(Lookups!$D$31,Lookups!$D$32,Lookups!$D$35,Lookups!$C14),Data!$A$1:$P$11014,7,0)),"-",VLOOKUP(CONCATENATE(Lookups!$D$31,Lookups!$D$32,Lookups!$D$35,Lookups!$C14),Data!$A$1:$P$11014,7,0))</f>
        <v>217</v>
      </c>
      <c r="F20" s="162" t="str">
        <f>IF(ISNA(VLOOKUP(CONCATENATE(Lookups!$D$31,Lookups!$D$32,Lookups!$D$35,Lookups!$C14),Data!$A$1:$P$11014,8,0)),"-",VLOOKUP(CONCATENATE(Lookups!$D$31,Lookups!$D$32,Lookups!$D$35,Lookups!$C14),Data!$A$1:$P$11014,8,0))</f>
        <v>491</v>
      </c>
      <c r="G20" s="162">
        <f>IF(ISNA(VLOOKUP(CONCATENATE(Lookups!$D$31,Lookups!$D$32,Lookups!$D$35,Lookups!$C14),Data!$A$1:$P$11014,9,0)),"-",VLOOKUP(CONCATENATE(Lookups!$D$31,Lookups!$D$32,Lookups!$D$35,Lookups!$C14),Data!$A$1:$P$11014,9,0))</f>
        <v>9</v>
      </c>
      <c r="H20" s="162">
        <f>IFERROR(IF(Lookups!$C$31=1,(G20/F20)*100,(G20/D20)*100),"-")</f>
        <v>1.8329938900203666</v>
      </c>
      <c r="I20" s="162">
        <f>IF(ISNA(VLOOKUP(CONCATENATE(Lookups!$D$31,Lookups!$D$32,Lookups!$D$35,Lookups!$C14),Data!$A$1:$P$11014,11,0)),"-",VLOOKUP(CONCATENATE(Lookups!$D$31,Lookups!$D$32,Lookups!$D$35,Lookups!$C14),Data!$A$1:$P$11014,11,0))</f>
        <v>482</v>
      </c>
      <c r="J20" s="162">
        <f>IF(ISNA(VLOOKUP(CONCATENATE(Lookups!$D$31,Lookups!$D$32,Lookups!$D$35,Lookups!$C14),Data!$A$1:$P$11014,12,0)),"-",VLOOKUP(CONCATENATE(Lookups!$D$31,Lookups!$D$32,Lookups!$D$35,Lookups!$C14),Data!$A$1:$P$11014,12,0))</f>
        <v>100</v>
      </c>
      <c r="K20" s="162">
        <f>IF(ISNA(VLOOKUP(CONCATENATE(Lookups!$D$31,Lookups!$D$32,Lookups!$D$35,Lookups!$C14),Data!$A$1:$P$11014,14,0)),"-",IF(VLOOKUP(CONCATENATE(Lookups!$D$31,Lookups!$D$32,Lookups!$D$35,Lookups!$C14),Data!$A$1:$P$11014,14,0)="","n/a",VLOOKUP(CONCATENATE(Lookups!$D$31,Lookups!$D$32,Lookups!$D$35,Lookups!$C14),Data!$A$1:$P$11014,14,0)))</f>
        <v>28</v>
      </c>
      <c r="L20" s="162">
        <f>IF(ISNA(VLOOKUP(CONCATENATE(Lookups!$D$31,Lookups!$D$32,Lookups!$D$35,Lookups!$C14),Data!$A$1:$P$11014,13,0)),"-",VLOOKUP(CONCATENATE(Lookups!$D$31,Lookups!$D$32,Lookups!$D$35,Lookups!$C14),Data!$A$1:$P$11014,13,0))</f>
        <v>232</v>
      </c>
      <c r="M20" s="162">
        <f>IF(ISNA(VLOOKUP(CONCATENATE(Lookups!$D$31,Lookups!$D$32,Lookups!$D$35,Lookups!$C14),Data!$A$1:$P$11014,15,0)),"-",IF(VLOOKUP(CONCATENATE(Lookups!$D$31,Lookups!$D$32,Lookups!$D$35,Lookups!$C14),Data!$A$1:$P$11014,15,0)="","n/a",VLOOKUP(CONCATENATE(Lookups!$D$31,Lookups!$D$32,Lookups!$D$35,Lookups!$C14),Data!$A$1:$P$11014,15,0)))</f>
        <v>30</v>
      </c>
    </row>
    <row r="21" spans="1:19" x14ac:dyDescent="0.25">
      <c r="A21" s="1"/>
      <c r="B21" s="113" t="s">
        <v>28</v>
      </c>
      <c r="D21" s="162">
        <f>IF(ISNA(VLOOKUP(CONCATENATE(Lookups!$D$31,Lookups!$D$32,Lookups!$D$35,Lookups!$C15),Data!$A$1:$P$11014,6,0)),"-",VLOOKUP(CONCATENATE(Lookups!$D$31,Lookups!$D$32,Lookups!$D$35,Lookups!$C15),Data!$A$1:$P$11014,6,0))</f>
        <v>153</v>
      </c>
      <c r="E21" s="162" t="str">
        <f>IF(ISNA(VLOOKUP(CONCATENATE(Lookups!$D$31,Lookups!$D$32,Lookups!$D$35,Lookups!$C15),Data!$A$1:$P$11014,7,0)),"-",VLOOKUP(CONCATENATE(Lookups!$D$31,Lookups!$D$32,Lookups!$D$35,Lookups!$C15),Data!$A$1:$P$11014,7,0))</f>
        <v>0</v>
      </c>
      <c r="F21" s="162" t="str">
        <f>IF(ISNA(VLOOKUP(CONCATENATE(Lookups!$D$31,Lookups!$D$32,Lookups!$D$35,Lookups!$C15),Data!$A$1:$P$11014,8,0)),"-",VLOOKUP(CONCATENATE(Lookups!$D$31,Lookups!$D$32,Lookups!$D$35,Lookups!$C15),Data!$A$1:$P$11014,8,0))</f>
        <v>153</v>
      </c>
      <c r="G21" s="162">
        <f>IF(ISNA(VLOOKUP(CONCATENATE(Lookups!$D$31,Lookups!$D$32,Lookups!$D$35,Lookups!$C15),Data!$A$1:$P$11014,9,0)),"-",VLOOKUP(CONCATENATE(Lookups!$D$31,Lookups!$D$32,Lookups!$D$35,Lookups!$C15),Data!$A$1:$P$11014,9,0))</f>
        <v>4</v>
      </c>
      <c r="H21" s="162">
        <f>IFERROR(IF(Lookups!$C$31=1,(G21/F21)*100,(G21/D21)*100),"-")</f>
        <v>2.6143790849673203</v>
      </c>
      <c r="I21" s="162">
        <f>IF(ISNA(VLOOKUP(CONCATENATE(Lookups!$D$31,Lookups!$D$32,Lookups!$D$35,Lookups!$C15),Data!$A$1:$P$11014,11,0)),"-",VLOOKUP(CONCATENATE(Lookups!$D$31,Lookups!$D$32,Lookups!$D$35,Lookups!$C15),Data!$A$1:$P$11014,11,0))</f>
        <v>149</v>
      </c>
      <c r="J21" s="162">
        <f>IF(ISNA(VLOOKUP(CONCATENATE(Lookups!$D$31,Lookups!$D$32,Lookups!$D$35,Lookups!$C15),Data!$A$1:$P$11014,12,0)),"-",VLOOKUP(CONCATENATE(Lookups!$D$31,Lookups!$D$32,Lookups!$D$35,Lookups!$C15),Data!$A$1:$P$11014,12,0))</f>
        <v>35</v>
      </c>
      <c r="K21" s="162">
        <f>IF(ISNA(VLOOKUP(CONCATENATE(Lookups!$D$31,Lookups!$D$32,Lookups!$D$35,Lookups!$C15),Data!$A$1:$P$11014,14,0)),"-",IF(VLOOKUP(CONCATENATE(Lookups!$D$31,Lookups!$D$32,Lookups!$D$35,Lookups!$C15),Data!$A$1:$P$11014,14,0)="","n/a",VLOOKUP(CONCATENATE(Lookups!$D$31,Lookups!$D$32,Lookups!$D$35,Lookups!$C15),Data!$A$1:$P$11014,14,0)))</f>
        <v>9</v>
      </c>
      <c r="L21" s="162">
        <f>IF(ISNA(VLOOKUP(CONCATENATE(Lookups!$D$31,Lookups!$D$32,Lookups!$D$35,Lookups!$C15),Data!$A$1:$P$11014,13,0)),"-",VLOOKUP(CONCATENATE(Lookups!$D$31,Lookups!$D$32,Lookups!$D$35,Lookups!$C15),Data!$A$1:$P$11014,13,0))</f>
        <v>94</v>
      </c>
      <c r="M21" s="162">
        <f>IF(ISNA(VLOOKUP(CONCATENATE(Lookups!$D$31,Lookups!$D$32,Lookups!$D$35,Lookups!$C15),Data!$A$1:$P$11014,15,0)),"-",IF(VLOOKUP(CONCATENATE(Lookups!$D$31,Lookups!$D$32,Lookups!$D$35,Lookups!$C15),Data!$A$1:$P$11014,15,0)="","n/a",VLOOKUP(CONCATENATE(Lookups!$D$31,Lookups!$D$32,Lookups!$D$35,Lookups!$C15),Data!$A$1:$P$11014,15,0)))</f>
        <v>32</v>
      </c>
    </row>
    <row r="22" spans="1:19" x14ac:dyDescent="0.25">
      <c r="A22" s="1"/>
      <c r="B22" s="112" t="s">
        <v>29</v>
      </c>
      <c r="D22" s="162">
        <f>IF(ISNA(VLOOKUP(CONCATENATE(Lookups!$D$31,Lookups!$D$32,Lookups!$D$35,Lookups!$C16),Data!$A$1:$P$11014,6,0)),"-",VLOOKUP(CONCATENATE(Lookups!$D$31,Lookups!$D$32,Lookups!$D$35,Lookups!$C16),Data!$A$1:$P$11014,6,0))</f>
        <v>286</v>
      </c>
      <c r="E22" s="162" t="str">
        <f>IF(ISNA(VLOOKUP(CONCATENATE(Lookups!$D$31,Lookups!$D$32,Lookups!$D$35,Lookups!$C16),Data!$A$1:$P$11014,7,0)),"-",VLOOKUP(CONCATENATE(Lookups!$D$31,Lookups!$D$32,Lookups!$D$35,Lookups!$C16),Data!$A$1:$P$11014,7,0))</f>
        <v>114</v>
      </c>
      <c r="F22" s="162" t="str">
        <f>IF(ISNA(VLOOKUP(CONCATENATE(Lookups!$D$31,Lookups!$D$32,Lookups!$D$35,Lookups!$C16),Data!$A$1:$P$11014,8,0)),"-",VLOOKUP(CONCATENATE(Lookups!$D$31,Lookups!$D$32,Lookups!$D$35,Lookups!$C16),Data!$A$1:$P$11014,8,0))</f>
        <v>172</v>
      </c>
      <c r="G22" s="162">
        <f>IF(ISNA(VLOOKUP(CONCATENATE(Lookups!$D$31,Lookups!$D$32,Lookups!$D$35,Lookups!$C16),Data!$A$1:$P$11014,9,0)),"-",VLOOKUP(CONCATENATE(Lookups!$D$31,Lookups!$D$32,Lookups!$D$35,Lookups!$C16),Data!$A$1:$P$11014,9,0))</f>
        <v>2</v>
      </c>
      <c r="H22" s="162">
        <f>IFERROR(IF(Lookups!$C$31=1,(G22/F22)*100,(G22/D22)*100),"-")</f>
        <v>1.1627906976744187</v>
      </c>
      <c r="I22" s="162">
        <f>IF(ISNA(VLOOKUP(CONCATENATE(Lookups!$D$31,Lookups!$D$32,Lookups!$D$35,Lookups!$C16),Data!$A$1:$P$11014,11,0)),"-",VLOOKUP(CONCATENATE(Lookups!$D$31,Lookups!$D$32,Lookups!$D$35,Lookups!$C16),Data!$A$1:$P$11014,11,0))</f>
        <v>170</v>
      </c>
      <c r="J22" s="162">
        <f>IF(ISNA(VLOOKUP(CONCATENATE(Lookups!$D$31,Lookups!$D$32,Lookups!$D$35,Lookups!$C16),Data!$A$1:$P$11014,12,0)),"-",VLOOKUP(CONCATENATE(Lookups!$D$31,Lookups!$D$32,Lookups!$D$35,Lookups!$C16),Data!$A$1:$P$11014,12,0))</f>
        <v>35</v>
      </c>
      <c r="K22" s="162">
        <f>IF(ISNA(VLOOKUP(CONCATENATE(Lookups!$D$31,Lookups!$D$32,Lookups!$D$35,Lookups!$C16),Data!$A$1:$P$11014,14,0)),"-",IF(VLOOKUP(CONCATENATE(Lookups!$D$31,Lookups!$D$32,Lookups!$D$35,Lookups!$C16),Data!$A$1:$P$11014,14,0)="","n/a",VLOOKUP(CONCATENATE(Lookups!$D$31,Lookups!$D$32,Lookups!$D$35,Lookups!$C16),Data!$A$1:$P$11014,14,0)))</f>
        <v>15</v>
      </c>
      <c r="L22" s="162">
        <f>IF(ISNA(VLOOKUP(CONCATENATE(Lookups!$D$31,Lookups!$D$32,Lookups!$D$35,Lookups!$C16),Data!$A$1:$P$11014,13,0)),"-",VLOOKUP(CONCATENATE(Lookups!$D$31,Lookups!$D$32,Lookups!$D$35,Lookups!$C16),Data!$A$1:$P$11014,13,0))</f>
        <v>70</v>
      </c>
      <c r="M22" s="162">
        <f>IF(ISNA(VLOOKUP(CONCATENATE(Lookups!$D$31,Lookups!$D$32,Lookups!$D$35,Lookups!$C16),Data!$A$1:$P$11014,15,0)),"-",IF(VLOOKUP(CONCATENATE(Lookups!$D$31,Lookups!$D$32,Lookups!$D$35,Lookups!$C16),Data!$A$1:$P$11014,15,0)="","n/a",VLOOKUP(CONCATENATE(Lookups!$D$31,Lookups!$D$32,Lookups!$D$35,Lookups!$C16),Data!$A$1:$P$11014,15,0)))</f>
        <v>22</v>
      </c>
    </row>
    <row r="23" spans="1:19" x14ac:dyDescent="0.25">
      <c r="A23" s="1"/>
      <c r="B23" s="112" t="s">
        <v>30</v>
      </c>
      <c r="D23" s="162">
        <f>IF(ISNA(VLOOKUP(CONCATENATE(Lookups!$D$31,Lookups!$D$32,Lookups!$D$35,Lookups!$C17),Data!$A$1:$P$11014,6,0)),"-",VLOOKUP(CONCATENATE(Lookups!$D$31,Lookups!$D$32,Lookups!$D$35,Lookups!$C17),Data!$A$1:$P$11014,6,0))</f>
        <v>1083</v>
      </c>
      <c r="E23" s="162" t="str">
        <f>IF(ISNA(VLOOKUP(CONCATENATE(Lookups!$D$31,Lookups!$D$32,Lookups!$D$35,Lookups!$C17),Data!$A$1:$P$11014,7,0)),"-",VLOOKUP(CONCATENATE(Lookups!$D$31,Lookups!$D$32,Lookups!$D$35,Lookups!$C17),Data!$A$1:$P$11014,7,0))</f>
        <v>508</v>
      </c>
      <c r="F23" s="162" t="str">
        <f>IF(ISNA(VLOOKUP(CONCATENATE(Lookups!$D$31,Lookups!$D$32,Lookups!$D$35,Lookups!$C17),Data!$A$1:$P$11014,8,0)),"-",VLOOKUP(CONCATENATE(Lookups!$D$31,Lookups!$D$32,Lookups!$D$35,Lookups!$C17),Data!$A$1:$P$11014,8,0))</f>
        <v>575</v>
      </c>
      <c r="G23" s="162">
        <f>IF(ISNA(VLOOKUP(CONCATENATE(Lookups!$D$31,Lookups!$D$32,Lookups!$D$35,Lookups!$C17),Data!$A$1:$P$11014,9,0)),"-",VLOOKUP(CONCATENATE(Lookups!$D$31,Lookups!$D$32,Lookups!$D$35,Lookups!$C17),Data!$A$1:$P$11014,9,0))</f>
        <v>33</v>
      </c>
      <c r="H23" s="162">
        <f>IFERROR(IF(Lookups!$C$31=1,(G23/F23)*100,(G23/D23)*100),"-")</f>
        <v>5.7391304347826084</v>
      </c>
      <c r="I23" s="162">
        <f>IF(ISNA(VLOOKUP(CONCATENATE(Lookups!$D$31,Lookups!$D$32,Lookups!$D$35,Lookups!$C17),Data!$A$1:$P$11014,11,0)),"-",VLOOKUP(CONCATENATE(Lookups!$D$31,Lookups!$D$32,Lookups!$D$35,Lookups!$C17),Data!$A$1:$P$11014,11,0))</f>
        <v>542</v>
      </c>
      <c r="J23" s="162">
        <f>IF(ISNA(VLOOKUP(CONCATENATE(Lookups!$D$31,Lookups!$D$32,Lookups!$D$35,Lookups!$C17),Data!$A$1:$P$11014,12,0)),"-",VLOOKUP(CONCATENATE(Lookups!$D$31,Lookups!$D$32,Lookups!$D$35,Lookups!$C17),Data!$A$1:$P$11014,12,0))</f>
        <v>66</v>
      </c>
      <c r="K23" s="162">
        <f>IF(ISNA(VLOOKUP(CONCATENATE(Lookups!$D$31,Lookups!$D$32,Lookups!$D$35,Lookups!$C17),Data!$A$1:$P$11014,14,0)),"-",IF(VLOOKUP(CONCATENATE(Lookups!$D$31,Lookups!$D$32,Lookups!$D$35,Lookups!$C17),Data!$A$1:$P$11014,14,0)="","n/a",VLOOKUP(CONCATENATE(Lookups!$D$31,Lookups!$D$32,Lookups!$D$35,Lookups!$C17),Data!$A$1:$P$11014,14,0)))</f>
        <v>19</v>
      </c>
      <c r="L23" s="162">
        <f>IF(ISNA(VLOOKUP(CONCATENATE(Lookups!$D$31,Lookups!$D$32,Lookups!$D$35,Lookups!$C17),Data!$A$1:$P$11014,13,0)),"-",VLOOKUP(CONCATENATE(Lookups!$D$31,Lookups!$D$32,Lookups!$D$35,Lookups!$C17),Data!$A$1:$P$11014,13,0))</f>
        <v>156</v>
      </c>
      <c r="M23" s="162">
        <f>IF(ISNA(VLOOKUP(CONCATENATE(Lookups!$D$31,Lookups!$D$32,Lookups!$D$35,Lookups!$C17),Data!$A$1:$P$11014,15,0)),"-",IF(VLOOKUP(CONCATENATE(Lookups!$D$31,Lookups!$D$32,Lookups!$D$35,Lookups!$C17),Data!$A$1:$P$11014,15,0)="","n/a",VLOOKUP(CONCATENATE(Lookups!$D$31,Lookups!$D$32,Lookups!$D$35,Lookups!$C17),Data!$A$1:$P$11014,15,0)))</f>
        <v>20</v>
      </c>
    </row>
    <row r="24" spans="1:19" x14ac:dyDescent="0.25">
      <c r="A24" s="1"/>
      <c r="B24" s="112" t="s">
        <v>31</v>
      </c>
      <c r="D24" s="162">
        <f>IF(ISNA(VLOOKUP(CONCATENATE(Lookups!$D$31,Lookups!$D$32,Lookups!$D$35,Lookups!$C18),Data!$A$1:$P$11014,6,0)),"-",VLOOKUP(CONCATENATE(Lookups!$D$31,Lookups!$D$32,Lookups!$D$35,Lookups!$C18),Data!$A$1:$P$11014,6,0))</f>
        <v>236</v>
      </c>
      <c r="E24" s="162" t="str">
        <f>IF(ISNA(VLOOKUP(CONCATENATE(Lookups!$D$31,Lookups!$D$32,Lookups!$D$35,Lookups!$C18),Data!$A$1:$P$11014,7,0)),"-",VLOOKUP(CONCATENATE(Lookups!$D$31,Lookups!$D$32,Lookups!$D$35,Lookups!$C18),Data!$A$1:$P$11014,7,0))</f>
        <v>147</v>
      </c>
      <c r="F24" s="162" t="str">
        <f>IF(ISNA(VLOOKUP(CONCATENATE(Lookups!$D$31,Lookups!$D$32,Lookups!$D$35,Lookups!$C18),Data!$A$1:$P$11014,8,0)),"-",VLOOKUP(CONCATENATE(Lookups!$D$31,Lookups!$D$32,Lookups!$D$35,Lookups!$C18),Data!$A$1:$P$11014,8,0))</f>
        <v>89</v>
      </c>
      <c r="G24" s="162">
        <f>IF(ISNA(VLOOKUP(CONCATENATE(Lookups!$D$31,Lookups!$D$32,Lookups!$D$35,Lookups!$C18),Data!$A$1:$P$11014,9,0)),"-",VLOOKUP(CONCATENATE(Lookups!$D$31,Lookups!$D$32,Lookups!$D$35,Lookups!$C18),Data!$A$1:$P$11014,9,0))</f>
        <v>0</v>
      </c>
      <c r="H24" s="162">
        <f>IFERROR(IF(Lookups!$C$31=1,(G24/F24)*100,(G24/D24)*100),"-")</f>
        <v>0</v>
      </c>
      <c r="I24" s="162">
        <f>IF(ISNA(VLOOKUP(CONCATENATE(Lookups!$D$31,Lookups!$D$32,Lookups!$D$35,Lookups!$C18),Data!$A$1:$P$11014,11,0)),"-",VLOOKUP(CONCATENATE(Lookups!$D$31,Lookups!$D$32,Lookups!$D$35,Lookups!$C18),Data!$A$1:$P$11014,11,0))</f>
        <v>89</v>
      </c>
      <c r="J24" s="162">
        <f>IF(ISNA(VLOOKUP(CONCATENATE(Lookups!$D$31,Lookups!$D$32,Lookups!$D$35,Lookups!$C18),Data!$A$1:$P$11014,12,0)),"-",VLOOKUP(CONCATENATE(Lookups!$D$31,Lookups!$D$32,Lookups!$D$35,Lookups!$C18),Data!$A$1:$P$11014,12,0))</f>
        <v>9</v>
      </c>
      <c r="K24" s="162">
        <f>IF(ISNA(VLOOKUP(CONCATENATE(Lookups!$D$31,Lookups!$D$32,Lookups!$D$35,Lookups!$C18),Data!$A$1:$P$11014,14,0)),"-",IF(VLOOKUP(CONCATENATE(Lookups!$D$31,Lookups!$D$32,Lookups!$D$35,Lookups!$C18),Data!$A$1:$P$11014,14,0)="","n/a",VLOOKUP(CONCATENATE(Lookups!$D$31,Lookups!$D$32,Lookups!$D$35,Lookups!$C18),Data!$A$1:$P$11014,14,0)))</f>
        <v>12</v>
      </c>
      <c r="L24" s="162">
        <f>IF(ISNA(VLOOKUP(CONCATENATE(Lookups!$D$31,Lookups!$D$32,Lookups!$D$35,Lookups!$C18),Data!$A$1:$P$11014,13,0)),"-",VLOOKUP(CONCATENATE(Lookups!$D$31,Lookups!$D$32,Lookups!$D$35,Lookups!$C18),Data!$A$1:$P$11014,13,0))</f>
        <v>27</v>
      </c>
      <c r="M24" s="162">
        <f>IF(ISNA(VLOOKUP(CONCATENATE(Lookups!$D$31,Lookups!$D$32,Lookups!$D$35,Lookups!$C18),Data!$A$1:$P$11014,15,0)),"-",IF(VLOOKUP(CONCATENATE(Lookups!$D$31,Lookups!$D$32,Lookups!$D$35,Lookups!$C18),Data!$A$1:$P$11014,15,0)="","n/a",VLOOKUP(CONCATENATE(Lookups!$D$31,Lookups!$D$32,Lookups!$D$35,Lookups!$C18),Data!$A$1:$P$11014,15,0)))</f>
        <v>10</v>
      </c>
    </row>
    <row r="25" spans="1:19" x14ac:dyDescent="0.25">
      <c r="A25" s="1"/>
      <c r="B25" s="112" t="s">
        <v>32</v>
      </c>
      <c r="D25" s="162">
        <f>IF(ISNA(VLOOKUP(CONCATENATE(Lookups!$D$31,Lookups!$D$32,Lookups!$D$35,Lookups!$C19),Data!$A$1:$P$11014,6,0)),"-",VLOOKUP(CONCATENATE(Lookups!$D$31,Lookups!$D$32,Lookups!$D$35,Lookups!$C19),Data!$A$1:$P$11014,6,0))</f>
        <v>340</v>
      </c>
      <c r="E25" s="162" t="str">
        <f>IF(ISNA(VLOOKUP(CONCATENATE(Lookups!$D$31,Lookups!$D$32,Lookups!$D$35,Lookups!$C19),Data!$A$1:$P$11014,7,0)),"-",VLOOKUP(CONCATENATE(Lookups!$D$31,Lookups!$D$32,Lookups!$D$35,Lookups!$C19),Data!$A$1:$P$11014,7,0))</f>
        <v>121</v>
      </c>
      <c r="F25" s="162" t="str">
        <f>IF(ISNA(VLOOKUP(CONCATENATE(Lookups!$D$31,Lookups!$D$32,Lookups!$D$35,Lookups!$C19),Data!$A$1:$P$11014,8,0)),"-",VLOOKUP(CONCATENATE(Lookups!$D$31,Lookups!$D$32,Lookups!$D$35,Lookups!$C19),Data!$A$1:$P$11014,8,0))</f>
        <v>219</v>
      </c>
      <c r="G25" s="162">
        <f>IF(ISNA(VLOOKUP(CONCATENATE(Lookups!$D$31,Lookups!$D$32,Lookups!$D$35,Lookups!$C19),Data!$A$1:$P$11014,9,0)),"-",VLOOKUP(CONCATENATE(Lookups!$D$31,Lookups!$D$32,Lookups!$D$35,Lookups!$C19),Data!$A$1:$P$11014,9,0))</f>
        <v>1</v>
      </c>
      <c r="H25" s="162">
        <f>IFERROR(IF(Lookups!$C$31=1,(G25/F25)*100,(G25/D25)*100),"-")</f>
        <v>0.45662100456621002</v>
      </c>
      <c r="I25" s="162">
        <f>IF(ISNA(VLOOKUP(CONCATENATE(Lookups!$D$31,Lookups!$D$32,Lookups!$D$35,Lookups!$C19),Data!$A$1:$P$11014,11,0)),"-",VLOOKUP(CONCATENATE(Lookups!$D$31,Lookups!$D$32,Lookups!$D$35,Lookups!$C19),Data!$A$1:$P$11014,11,0))</f>
        <v>218</v>
      </c>
      <c r="J25" s="162">
        <f>IF(ISNA(VLOOKUP(CONCATENATE(Lookups!$D$31,Lookups!$D$32,Lookups!$D$35,Lookups!$C19),Data!$A$1:$P$11014,12,0)),"-",VLOOKUP(CONCATENATE(Lookups!$D$31,Lookups!$D$32,Lookups!$D$35,Lookups!$C19),Data!$A$1:$P$11014,12,0))</f>
        <v>31</v>
      </c>
      <c r="K25" s="162">
        <f>IF(ISNA(VLOOKUP(CONCATENATE(Lookups!$D$31,Lookups!$D$32,Lookups!$D$35,Lookups!$C19),Data!$A$1:$P$11014,14,0)),"-",IF(VLOOKUP(CONCATENATE(Lookups!$D$31,Lookups!$D$32,Lookups!$D$35,Lookups!$C19),Data!$A$1:$P$11014,14,0)="","n/a",VLOOKUP(CONCATENATE(Lookups!$D$31,Lookups!$D$32,Lookups!$D$35,Lookups!$C19),Data!$A$1:$P$11014,14,0)))</f>
        <v>11</v>
      </c>
      <c r="L25" s="162">
        <f>IF(ISNA(VLOOKUP(CONCATENATE(Lookups!$D$31,Lookups!$D$32,Lookups!$D$35,Lookups!$C19),Data!$A$1:$P$11014,13,0)),"-",VLOOKUP(CONCATENATE(Lookups!$D$31,Lookups!$D$32,Lookups!$D$35,Lookups!$C19),Data!$A$1:$P$11014,13,0))</f>
        <v>3</v>
      </c>
      <c r="M25" s="162">
        <f>IF(ISNA(VLOOKUP(CONCATENATE(Lookups!$D$31,Lookups!$D$32,Lookups!$D$35,Lookups!$C19),Data!$A$1:$P$11014,15,0)),"-",IF(VLOOKUP(CONCATENATE(Lookups!$D$31,Lookups!$D$32,Lookups!$D$35,Lookups!$C19),Data!$A$1:$P$11014,15,0)="","n/a",VLOOKUP(CONCATENATE(Lookups!$D$31,Lookups!$D$32,Lookups!$D$35,Lookups!$C19),Data!$A$1:$P$11014,15,0)))</f>
        <v>28</v>
      </c>
    </row>
    <row r="26" spans="1:19" x14ac:dyDescent="0.25">
      <c r="A26" s="1"/>
      <c r="B26" s="112" t="s">
        <v>33</v>
      </c>
      <c r="D26" s="162">
        <f>IF(ISNA(VLOOKUP(CONCATENATE(Lookups!$D$31,Lookups!$D$32,Lookups!$D$35,Lookups!$C20),Data!$A$1:$P$11014,6,0)),"-",VLOOKUP(CONCATENATE(Lookups!$D$31,Lookups!$D$32,Lookups!$D$35,Lookups!$C20),Data!$A$1:$P$11014,6,0))</f>
        <v>109</v>
      </c>
      <c r="E26" s="162" t="str">
        <f>IF(ISNA(VLOOKUP(CONCATENATE(Lookups!$D$31,Lookups!$D$32,Lookups!$D$35,Lookups!$C20),Data!$A$1:$P$11014,7,0)),"-",VLOOKUP(CONCATENATE(Lookups!$D$31,Lookups!$D$32,Lookups!$D$35,Lookups!$C20),Data!$A$1:$P$11014,7,0))</f>
        <v>48</v>
      </c>
      <c r="F26" s="162" t="str">
        <f>IF(ISNA(VLOOKUP(CONCATENATE(Lookups!$D$31,Lookups!$D$32,Lookups!$D$35,Lookups!$C20),Data!$A$1:$P$11014,8,0)),"-",VLOOKUP(CONCATENATE(Lookups!$D$31,Lookups!$D$32,Lookups!$D$35,Lookups!$C20),Data!$A$1:$P$11014,8,0))</f>
        <v>61</v>
      </c>
      <c r="G26" s="162">
        <f>IF(ISNA(VLOOKUP(CONCATENATE(Lookups!$D$31,Lookups!$D$32,Lookups!$D$35,Lookups!$C20),Data!$A$1:$P$11014,9,0)),"-",VLOOKUP(CONCATENATE(Lookups!$D$31,Lookups!$D$32,Lookups!$D$35,Lookups!$C20),Data!$A$1:$P$11014,9,0))</f>
        <v>0</v>
      </c>
      <c r="H26" s="162">
        <f>IFERROR(IF(Lookups!$C$31=1,(G26/F26)*100,(G26/D26)*100),"-")</f>
        <v>0</v>
      </c>
      <c r="I26" s="162">
        <f>IF(ISNA(VLOOKUP(CONCATENATE(Lookups!$D$31,Lookups!$D$32,Lookups!$D$35,Lookups!$C20),Data!$A$1:$P$11014,11,0)),"-",VLOOKUP(CONCATENATE(Lookups!$D$31,Lookups!$D$32,Lookups!$D$35,Lookups!$C20),Data!$A$1:$P$11014,11,0))</f>
        <v>61</v>
      </c>
      <c r="J26" s="162">
        <f>IF(ISNA(VLOOKUP(CONCATENATE(Lookups!$D$31,Lookups!$D$32,Lookups!$D$35,Lookups!$C20),Data!$A$1:$P$11014,12,0)),"-",VLOOKUP(CONCATENATE(Lookups!$D$31,Lookups!$D$32,Lookups!$D$35,Lookups!$C20),Data!$A$1:$P$11014,12,0))</f>
        <v>3</v>
      </c>
      <c r="K26" s="162">
        <f>IF(ISNA(VLOOKUP(CONCATENATE(Lookups!$D$31,Lookups!$D$32,Lookups!$D$35,Lookups!$C20),Data!$A$1:$P$11014,14,0)),"-",IF(VLOOKUP(CONCATENATE(Lookups!$D$31,Lookups!$D$32,Lookups!$D$35,Lookups!$C20),Data!$A$1:$P$11014,14,0)="","n/a",VLOOKUP(CONCATENATE(Lookups!$D$31,Lookups!$D$32,Lookups!$D$35,Lookups!$C20),Data!$A$1:$P$11014,14,0)))</f>
        <v>31</v>
      </c>
      <c r="L26" s="162">
        <f>IF(ISNA(VLOOKUP(CONCATENATE(Lookups!$D$31,Lookups!$D$32,Lookups!$D$35,Lookups!$C20),Data!$A$1:$P$11014,13,0)),"-",VLOOKUP(CONCATENATE(Lookups!$D$31,Lookups!$D$32,Lookups!$D$35,Lookups!$C20),Data!$A$1:$P$11014,13,0))</f>
        <v>13</v>
      </c>
      <c r="M26" s="162">
        <f>IF(ISNA(VLOOKUP(CONCATENATE(Lookups!$D$31,Lookups!$D$32,Lookups!$D$35,Lookups!$C20),Data!$A$1:$P$11014,15,0)),"-",IF(VLOOKUP(CONCATENATE(Lookups!$D$31,Lookups!$D$32,Lookups!$D$35,Lookups!$C20),Data!$A$1:$P$11014,15,0)="","n/a",VLOOKUP(CONCATENATE(Lookups!$D$31,Lookups!$D$32,Lookups!$D$35,Lookups!$C20),Data!$A$1:$P$11014,15,0)))</f>
        <v>17</v>
      </c>
    </row>
    <row r="27" spans="1:19" x14ac:dyDescent="0.25">
      <c r="A27" s="1"/>
      <c r="B27" s="112" t="s">
        <v>34</v>
      </c>
      <c r="D27" s="162">
        <f>IF(ISNA(VLOOKUP(CONCATENATE(Lookups!$D$31,Lookups!$D$32,Lookups!$D$35,Lookups!$C21),Data!$A$1:$P$11014,6,0)),"-",VLOOKUP(CONCATENATE(Lookups!$D$31,Lookups!$D$32,Lookups!$D$35,Lookups!$C21),Data!$A$1:$P$11014,6,0))</f>
        <v>699</v>
      </c>
      <c r="E27" s="162" t="str">
        <f>IF(ISNA(VLOOKUP(CONCATENATE(Lookups!$D$31,Lookups!$D$32,Lookups!$D$35,Lookups!$C21),Data!$A$1:$P$11014,7,0)),"-",VLOOKUP(CONCATENATE(Lookups!$D$31,Lookups!$D$32,Lookups!$D$35,Lookups!$C21),Data!$A$1:$P$11014,7,0))</f>
        <v>276</v>
      </c>
      <c r="F27" s="162" t="str">
        <f>IF(ISNA(VLOOKUP(CONCATENATE(Lookups!$D$31,Lookups!$D$32,Lookups!$D$35,Lookups!$C21),Data!$A$1:$P$11014,8,0)),"-",VLOOKUP(CONCATENATE(Lookups!$D$31,Lookups!$D$32,Lookups!$D$35,Lookups!$C21),Data!$A$1:$P$11014,8,0))</f>
        <v>423</v>
      </c>
      <c r="G27" s="162">
        <f>IF(ISNA(VLOOKUP(CONCATENATE(Lookups!$D$31,Lookups!$D$32,Lookups!$D$35,Lookups!$C21),Data!$A$1:$P$11014,9,0)),"-",VLOOKUP(CONCATENATE(Lookups!$D$31,Lookups!$D$32,Lookups!$D$35,Lookups!$C21),Data!$A$1:$P$11014,9,0))</f>
        <v>15</v>
      </c>
      <c r="H27" s="162">
        <f>IFERROR(IF(Lookups!$C$31=1,(G27/F27)*100,(G27/D27)*100),"-")</f>
        <v>3.5460992907801421</v>
      </c>
      <c r="I27" s="162">
        <f>IF(ISNA(VLOOKUP(CONCATENATE(Lookups!$D$31,Lookups!$D$32,Lookups!$D$35,Lookups!$C21),Data!$A$1:$P$11014,11,0)),"-",VLOOKUP(CONCATENATE(Lookups!$D$31,Lookups!$D$32,Lookups!$D$35,Lookups!$C21),Data!$A$1:$P$11014,11,0))</f>
        <v>408</v>
      </c>
      <c r="J27" s="162">
        <f>IF(ISNA(VLOOKUP(CONCATENATE(Lookups!$D$31,Lookups!$D$32,Lookups!$D$35,Lookups!$C21),Data!$A$1:$P$11014,12,0)),"-",VLOOKUP(CONCATENATE(Lookups!$D$31,Lookups!$D$32,Lookups!$D$35,Lookups!$C21),Data!$A$1:$P$11014,12,0))</f>
        <v>48</v>
      </c>
      <c r="K27" s="162">
        <f>IF(ISNA(VLOOKUP(CONCATENATE(Lookups!$D$31,Lookups!$D$32,Lookups!$D$35,Lookups!$C21),Data!$A$1:$P$11014,14,0)),"-",IF(VLOOKUP(CONCATENATE(Lookups!$D$31,Lookups!$D$32,Lookups!$D$35,Lookups!$C21),Data!$A$1:$P$11014,14,0)="","n/a",VLOOKUP(CONCATENATE(Lookups!$D$31,Lookups!$D$32,Lookups!$D$35,Lookups!$C21),Data!$A$1:$P$11014,14,0)))</f>
        <v>14</v>
      </c>
      <c r="L27" s="162">
        <f>IF(ISNA(VLOOKUP(CONCATENATE(Lookups!$D$31,Lookups!$D$32,Lookups!$D$35,Lookups!$C21),Data!$A$1:$P$11014,13,0)),"-",VLOOKUP(CONCATENATE(Lookups!$D$31,Lookups!$D$32,Lookups!$D$35,Lookups!$C21),Data!$A$1:$P$11014,13,0))</f>
        <v>111</v>
      </c>
      <c r="M27" s="162">
        <f>IF(ISNA(VLOOKUP(CONCATENATE(Lookups!$D$31,Lookups!$D$32,Lookups!$D$35,Lookups!$C21),Data!$A$1:$P$11014,15,0)),"-",IF(VLOOKUP(CONCATENATE(Lookups!$D$31,Lookups!$D$32,Lookups!$D$35,Lookups!$C21),Data!$A$1:$P$11014,15,0)="","n/a",VLOOKUP(CONCATENATE(Lookups!$D$31,Lookups!$D$32,Lookups!$D$35,Lookups!$C21),Data!$A$1:$P$11014,15,0)))</f>
        <v>21</v>
      </c>
    </row>
    <row r="28" spans="1:19" x14ac:dyDescent="0.25">
      <c r="A28" s="1"/>
      <c r="B28" s="113" t="s">
        <v>212</v>
      </c>
      <c r="D28" s="162">
        <f>IF(ISNA(VLOOKUP(CONCATENATE(Lookups!$D$31,Lookups!$D$32,Lookups!$D$35,Lookups!$C22),Data!$A$1:$P$11014,6,0)),"-",VLOOKUP(CONCATENATE(Lookups!$D$31,Lookups!$D$32,Lookups!$D$35,Lookups!$C22),Data!$A$1:$P$11014,6,0))</f>
        <v>369</v>
      </c>
      <c r="E28" s="162" t="str">
        <f>IF(ISNA(VLOOKUP(CONCATENATE(Lookups!$D$31,Lookups!$D$32,Lookups!$D$35,Lookups!$C22),Data!$A$1:$P$11014,7,0)),"-",VLOOKUP(CONCATENATE(Lookups!$D$31,Lookups!$D$32,Lookups!$D$35,Lookups!$C22),Data!$A$1:$P$11014,7,0))</f>
        <v>168</v>
      </c>
      <c r="F28" s="162" t="str">
        <f>IF(ISNA(VLOOKUP(CONCATENATE(Lookups!$D$31,Lookups!$D$32,Lookups!$D$35,Lookups!$C22),Data!$A$1:$P$11014,8,0)),"-",VLOOKUP(CONCATENATE(Lookups!$D$31,Lookups!$D$32,Lookups!$D$35,Lookups!$C22),Data!$A$1:$P$11014,8,0))</f>
        <v>201</v>
      </c>
      <c r="G28" s="162">
        <f>IF(ISNA(VLOOKUP(CONCATENATE(Lookups!$D$31,Lookups!$D$32,Lookups!$D$35,Lookups!$C22),Data!$A$1:$P$11014,9,0)),"-",VLOOKUP(CONCATENATE(Lookups!$D$31,Lookups!$D$32,Lookups!$D$35,Lookups!$C22),Data!$A$1:$P$11014,9,0))</f>
        <v>10</v>
      </c>
      <c r="H28" s="162">
        <f>IFERROR(IF(Lookups!$C$31=1,(G28/F28)*100,(G28/D28)*100),"-")</f>
        <v>4.9751243781094532</v>
      </c>
      <c r="I28" s="162">
        <f>IF(ISNA(VLOOKUP(CONCATENATE(Lookups!$D$31,Lookups!$D$32,Lookups!$D$35,Lookups!$C22),Data!$A$1:$P$11014,11,0)),"-",VLOOKUP(CONCATENATE(Lookups!$D$31,Lookups!$D$32,Lookups!$D$35,Lookups!$C22),Data!$A$1:$P$11014,11,0))</f>
        <v>191</v>
      </c>
      <c r="J28" s="162">
        <f>IF(ISNA(VLOOKUP(CONCATENATE(Lookups!$D$31,Lookups!$D$32,Lookups!$D$35,Lookups!$C22),Data!$A$1:$P$11014,12,0)),"-",VLOOKUP(CONCATENATE(Lookups!$D$31,Lookups!$D$32,Lookups!$D$35,Lookups!$C22),Data!$A$1:$P$11014,12,0))</f>
        <v>19</v>
      </c>
      <c r="K28" s="162">
        <f>IF(ISNA(VLOOKUP(CONCATENATE(Lookups!$D$31,Lookups!$D$32,Lookups!$D$35,Lookups!$C22),Data!$A$1:$P$11014,14,0)),"-",IF(VLOOKUP(CONCATENATE(Lookups!$D$31,Lookups!$D$32,Lookups!$D$35,Lookups!$C22),Data!$A$1:$P$11014,14,0)="","n/a",VLOOKUP(CONCATENATE(Lookups!$D$31,Lookups!$D$32,Lookups!$D$35,Lookups!$C22),Data!$A$1:$P$11014,14,0)))</f>
        <v>8</v>
      </c>
      <c r="L28" s="162">
        <f>IF(ISNA(VLOOKUP(CONCATENATE(Lookups!$D$31,Lookups!$D$32,Lookups!$D$35,Lookups!$C22),Data!$A$1:$P$11014,13,0)),"-",VLOOKUP(CONCATENATE(Lookups!$D$31,Lookups!$D$32,Lookups!$D$35,Lookups!$C22),Data!$A$1:$P$11014,13,0))</f>
        <v>38</v>
      </c>
      <c r="M28" s="162">
        <f>IF(ISNA(VLOOKUP(CONCATENATE(Lookups!$D$31,Lookups!$D$32,Lookups!$D$35,Lookups!$C22),Data!$A$1:$P$11014,15,0)),"-",IF(VLOOKUP(CONCATENATE(Lookups!$D$31,Lookups!$D$32,Lookups!$D$35,Lookups!$C22),Data!$A$1:$P$11014,15,0)="","n/a",VLOOKUP(CONCATENATE(Lookups!$D$31,Lookups!$D$32,Lookups!$D$35,Lookups!$C22),Data!$A$1:$P$11014,15,0)))</f>
        <v>22</v>
      </c>
      <c r="N28" s="100"/>
    </row>
    <row r="29" spans="1:19" x14ac:dyDescent="0.25">
      <c r="A29" s="1"/>
      <c r="B29" s="113" t="s">
        <v>213</v>
      </c>
      <c r="D29" s="162">
        <f>IF(ISNA(VLOOKUP(CONCATENATE(Lookups!$D$31,Lookups!$D$32,Lookups!$D$35,Lookups!$C23),Data!$A$1:$P$11014,6,0)),"-",VLOOKUP(CONCATENATE(Lookups!$D$31,Lookups!$D$32,Lookups!$D$35,Lookups!$C23),Data!$A$1:$P$11014,6,0))</f>
        <v>330</v>
      </c>
      <c r="E29" s="162" t="str">
        <f>IF(ISNA(VLOOKUP(CONCATENATE(Lookups!$D$31,Lookups!$D$32,Lookups!$D$35,Lookups!$C23),Data!$A$1:$P$11014,7,0)),"-",VLOOKUP(CONCATENATE(Lookups!$D$31,Lookups!$D$32,Lookups!$D$35,Lookups!$C23),Data!$A$1:$P$11014,7,0))</f>
        <v>108</v>
      </c>
      <c r="F29" s="162" t="str">
        <f>IF(ISNA(VLOOKUP(CONCATENATE(Lookups!$D$31,Lookups!$D$32,Lookups!$D$35,Lookups!$C23),Data!$A$1:$P$11014,8,0)),"-",VLOOKUP(CONCATENATE(Lookups!$D$31,Lookups!$D$32,Lookups!$D$35,Lookups!$C23),Data!$A$1:$P$11014,8,0))</f>
        <v>222</v>
      </c>
      <c r="G29" s="162">
        <f>IF(ISNA(VLOOKUP(CONCATENATE(Lookups!$D$31,Lookups!$D$32,Lookups!$D$35,Lookups!$C23),Data!$A$1:$P$11014,9,0)),"-",VLOOKUP(CONCATENATE(Lookups!$D$31,Lookups!$D$32,Lookups!$D$35,Lookups!$C23),Data!$A$1:$P$11014,9,0))</f>
        <v>5</v>
      </c>
      <c r="H29" s="162">
        <f>IFERROR(IF(Lookups!$C$31=1,(G29/F29)*100,(G29/D29)*100),"-")</f>
        <v>2.2522522522522523</v>
      </c>
      <c r="I29" s="162">
        <f>IF(ISNA(VLOOKUP(CONCATENATE(Lookups!$D$31,Lookups!$D$32,Lookups!$D$35,Lookups!$C23),Data!$A$1:$P$11014,11,0)),"-",VLOOKUP(CONCATENATE(Lookups!$D$31,Lookups!$D$32,Lookups!$D$35,Lookups!$C23),Data!$A$1:$P$11014,11,0))</f>
        <v>217</v>
      </c>
      <c r="J29" s="162">
        <f>IF(ISNA(VLOOKUP(CONCATENATE(Lookups!$D$31,Lookups!$D$32,Lookups!$D$35,Lookups!$C23),Data!$A$1:$P$11014,12,0)),"-",VLOOKUP(CONCATENATE(Lookups!$D$31,Lookups!$D$32,Lookups!$D$35,Lookups!$C23),Data!$A$1:$P$11014,12,0))</f>
        <v>29</v>
      </c>
      <c r="K29" s="162">
        <f>IF(ISNA(VLOOKUP(CONCATENATE(Lookups!$D$31,Lookups!$D$32,Lookups!$D$35,Lookups!$C23),Data!$A$1:$P$11014,14,0)),"-",IF(VLOOKUP(CONCATENATE(Lookups!$D$31,Lookups!$D$32,Lookups!$D$35,Lookups!$C23),Data!$A$1:$P$11014,14,0)="","n/a",VLOOKUP(CONCATENATE(Lookups!$D$31,Lookups!$D$32,Lookups!$D$35,Lookups!$C23),Data!$A$1:$P$11014,14,0)))</f>
        <v>19</v>
      </c>
      <c r="L29" s="162">
        <f>IF(ISNA(VLOOKUP(CONCATENATE(Lookups!$D$31,Lookups!$D$32,Lookups!$D$35,Lookups!$C23),Data!$A$1:$P$11014,13,0)),"-",VLOOKUP(CONCATENATE(Lookups!$D$31,Lookups!$D$32,Lookups!$D$35,Lookups!$C23),Data!$A$1:$P$11014,13,0))</f>
        <v>73</v>
      </c>
      <c r="M29" s="162">
        <f>IF(ISNA(VLOOKUP(CONCATENATE(Lookups!$D$31,Lookups!$D$32,Lookups!$D$35,Lookups!$C23),Data!$A$1:$P$11014,15,0)),"-",IF(VLOOKUP(CONCATENATE(Lookups!$D$31,Lookups!$D$32,Lookups!$D$35,Lookups!$C23),Data!$A$1:$P$11014,15,0)="","n/a",VLOOKUP(CONCATENATE(Lookups!$D$31,Lookups!$D$32,Lookups!$D$35,Lookups!$C23),Data!$A$1:$P$11014,15,0)))</f>
        <v>21</v>
      </c>
      <c r="N29" s="100"/>
      <c r="S29" s="113"/>
    </row>
    <row r="30" spans="1:19" x14ac:dyDescent="0.25">
      <c r="A30" s="1"/>
      <c r="B30" s="112" t="s">
        <v>205</v>
      </c>
      <c r="D30" s="162">
        <f>IF(ISNA(VLOOKUP(CONCATENATE(Lookups!$D$31,Lookups!$D$32,Lookups!$D$35,Lookups!$C24),Data!$A$1:$P$11014,6,0)),"-",VLOOKUP(CONCATENATE(Lookups!$D$31,Lookups!$D$32,Lookups!$D$35,Lookups!$C24),Data!$A$1:$P$11014,6,0))</f>
        <v>1948</v>
      </c>
      <c r="E30" s="162" t="str">
        <f>IF(ISNA(VLOOKUP(CONCATENATE(Lookups!$D$31,Lookups!$D$32,Lookups!$D$35,Lookups!$C24),Data!$A$1:$P$11014,7,0)),"-",VLOOKUP(CONCATENATE(Lookups!$D$31,Lookups!$D$32,Lookups!$D$35,Lookups!$C24),Data!$A$1:$P$11014,7,0))</f>
        <v>772</v>
      </c>
      <c r="F30" s="162" t="str">
        <f>IF(ISNA(VLOOKUP(CONCATENATE(Lookups!$D$31,Lookups!$D$32,Lookups!$D$35,Lookups!$C24),Data!$A$1:$P$11014,8,0)),"-",VLOOKUP(CONCATENATE(Lookups!$D$31,Lookups!$D$32,Lookups!$D$35,Lookups!$C24),Data!$A$1:$P$11014,8,0))</f>
        <v>1176</v>
      </c>
      <c r="G30" s="162">
        <f>IF(ISNA(VLOOKUP(CONCATENATE(Lookups!$D$31,Lookups!$D$32,Lookups!$D$35,Lookups!$C24),Data!$A$1:$P$11014,9,0)),"-",VLOOKUP(CONCATENATE(Lookups!$D$31,Lookups!$D$32,Lookups!$D$35,Lookups!$C24),Data!$A$1:$P$11014,9,0))</f>
        <v>5</v>
      </c>
      <c r="H30" s="162">
        <f>IFERROR(IF(Lookups!$C$31=1,(G30/F30)*100,(G30/D30)*100),"-")</f>
        <v>0.42517006802721091</v>
      </c>
      <c r="I30" s="162">
        <f>IF(ISNA(VLOOKUP(CONCATENATE(Lookups!$D$31,Lookups!$D$32,Lookups!$D$35,Lookups!$C24),Data!$A$1:$P$11014,11,0)),"-",VLOOKUP(CONCATENATE(Lookups!$D$31,Lookups!$D$32,Lookups!$D$35,Lookups!$C24),Data!$A$1:$P$11014,11,0))</f>
        <v>1171</v>
      </c>
      <c r="J30" s="162">
        <f>IF(ISNA(VLOOKUP(CONCATENATE(Lookups!$D$31,Lookups!$D$32,Lookups!$D$35,Lookups!$C24),Data!$A$1:$P$11014,12,0)),"-",VLOOKUP(CONCATENATE(Lookups!$D$31,Lookups!$D$32,Lookups!$D$35,Lookups!$C24),Data!$A$1:$P$11014,12,0))</f>
        <v>250</v>
      </c>
      <c r="K30" s="162">
        <f>IF(ISNA(VLOOKUP(CONCATENATE(Lookups!$D$31,Lookups!$D$32,Lookups!$D$35,Lookups!$C24),Data!$A$1:$P$11014,14,0)),"-",IF(VLOOKUP(CONCATENATE(Lookups!$D$31,Lookups!$D$32,Lookups!$D$35,Lookups!$C24),Data!$A$1:$P$11014,14,0)="","n/a",VLOOKUP(CONCATENATE(Lookups!$D$31,Lookups!$D$32,Lookups!$D$35,Lookups!$C24),Data!$A$1:$P$11014,14,0)))</f>
        <v>21</v>
      </c>
      <c r="L30" s="162">
        <f>IF(ISNA(VLOOKUP(CONCATENATE(Lookups!$D$31,Lookups!$D$32,Lookups!$D$35,Lookups!$C24),Data!$A$1:$P$11014,13,0)),"-",VLOOKUP(CONCATENATE(Lookups!$D$31,Lookups!$D$32,Lookups!$D$35,Lookups!$C24),Data!$A$1:$P$11014,13,0))</f>
        <v>380</v>
      </c>
      <c r="M30" s="162">
        <f>IF(ISNA(VLOOKUP(CONCATENATE(Lookups!$D$31,Lookups!$D$32,Lookups!$D$35,Lookups!$C24),Data!$A$1:$P$11014,15,0)),"-",IF(VLOOKUP(CONCATENATE(Lookups!$D$31,Lookups!$D$32,Lookups!$D$35,Lookups!$C24),Data!$A$1:$P$11014,15,0)="","n/a",VLOOKUP(CONCATENATE(Lookups!$D$31,Lookups!$D$32,Lookups!$D$35,Lookups!$C24),Data!$A$1:$P$11014,15,0)))</f>
        <v>26</v>
      </c>
      <c r="N30" s="100"/>
      <c r="S30" s="113"/>
    </row>
    <row r="31" spans="1:19" x14ac:dyDescent="0.25">
      <c r="A31" s="1"/>
      <c r="B31" s="113" t="s">
        <v>206</v>
      </c>
      <c r="D31" s="162">
        <f>IF(ISNA(VLOOKUP(CONCATENATE(Lookups!$D$31,Lookups!$D$32,Lookups!$D$35,Lookups!$C25),Data!$A$1:$P$11014,6,0)),"-",VLOOKUP(CONCATENATE(Lookups!$D$31,Lookups!$D$32,Lookups!$D$35,Lookups!$C25),Data!$A$1:$P$11014,6,0))</f>
        <v>158</v>
      </c>
      <c r="E31" s="162" t="str">
        <f>IF(ISNA(VLOOKUP(CONCATENATE(Lookups!$D$31,Lookups!$D$32,Lookups!$D$35,Lookups!$C25),Data!$A$1:$P$11014,7,0)),"-",VLOOKUP(CONCATENATE(Lookups!$D$31,Lookups!$D$32,Lookups!$D$35,Lookups!$C25),Data!$A$1:$P$11014,7,0))</f>
        <v>46</v>
      </c>
      <c r="F31" s="162" t="str">
        <f>IF(ISNA(VLOOKUP(CONCATENATE(Lookups!$D$31,Lookups!$D$32,Lookups!$D$35,Lookups!$C25),Data!$A$1:$P$11014,8,0)),"-",VLOOKUP(CONCATENATE(Lookups!$D$31,Lookups!$D$32,Lookups!$D$35,Lookups!$C25),Data!$A$1:$P$11014,8,0))</f>
        <v>112</v>
      </c>
      <c r="G31" s="162">
        <f>IF(ISNA(VLOOKUP(CONCATENATE(Lookups!$D$31,Lookups!$D$32,Lookups!$D$35,Lookups!$C25),Data!$A$1:$P$11014,9,0)),"-",VLOOKUP(CONCATENATE(Lookups!$D$31,Lookups!$D$32,Lookups!$D$35,Lookups!$C25),Data!$A$1:$P$11014,9,0))</f>
        <v>0</v>
      </c>
      <c r="H31" s="162">
        <f>IFERROR(IF(Lookups!$C$31=1,(G31/F31)*100,(G31/D31)*100),"-")</f>
        <v>0</v>
      </c>
      <c r="I31" s="162">
        <f>IF(ISNA(VLOOKUP(CONCATENATE(Lookups!$D$31,Lookups!$D$32,Lookups!$D$35,Lookups!$C25),Data!$A$1:$P$11014,11,0)),"-",VLOOKUP(CONCATENATE(Lookups!$D$31,Lookups!$D$32,Lookups!$D$35,Lookups!$C25),Data!$A$1:$P$11014,11,0))</f>
        <v>112</v>
      </c>
      <c r="J31" s="162">
        <f>IF(ISNA(VLOOKUP(CONCATENATE(Lookups!$D$31,Lookups!$D$32,Lookups!$D$35,Lookups!$C25),Data!$A$1:$P$11014,12,0)),"-",VLOOKUP(CONCATENATE(Lookups!$D$31,Lookups!$D$32,Lookups!$D$35,Lookups!$C25),Data!$A$1:$P$11014,12,0))</f>
        <v>13</v>
      </c>
      <c r="K31" s="162">
        <f>IF(ISNA(VLOOKUP(CONCATENATE(Lookups!$D$31,Lookups!$D$32,Lookups!$D$35,Lookups!$C25),Data!$A$1:$P$11014,14,0)),"-",IF(VLOOKUP(CONCATENATE(Lookups!$D$31,Lookups!$D$32,Lookups!$D$35,Lookups!$C25),Data!$A$1:$P$11014,14,0)="","n/a",VLOOKUP(CONCATENATE(Lookups!$D$31,Lookups!$D$32,Lookups!$D$35,Lookups!$C25),Data!$A$1:$P$11014,14,0)))</f>
        <v>17</v>
      </c>
      <c r="L31" s="162">
        <f>IF(ISNA(VLOOKUP(CONCATENATE(Lookups!$D$31,Lookups!$D$32,Lookups!$D$35,Lookups!$C25),Data!$A$1:$P$11014,13,0)),"-",VLOOKUP(CONCATENATE(Lookups!$D$31,Lookups!$D$32,Lookups!$D$35,Lookups!$C25),Data!$A$1:$P$11014,13,0))</f>
        <v>36</v>
      </c>
      <c r="M31" s="162">
        <f>IF(ISNA(VLOOKUP(CONCATENATE(Lookups!$D$31,Lookups!$D$32,Lookups!$D$35,Lookups!$C25),Data!$A$1:$P$11014,15,0)),"-",IF(VLOOKUP(CONCATENATE(Lookups!$D$31,Lookups!$D$32,Lookups!$D$35,Lookups!$C25),Data!$A$1:$P$11014,15,0)="","n/a",VLOOKUP(CONCATENATE(Lookups!$D$31,Lookups!$D$32,Lookups!$D$35,Lookups!$C25),Data!$A$1:$P$11014,15,0)))</f>
        <v>24</v>
      </c>
      <c r="N31" s="100"/>
      <c r="S31" s="113"/>
    </row>
    <row r="32" spans="1:19" x14ac:dyDescent="0.25">
      <c r="A32" s="1"/>
      <c r="B32" s="113" t="s">
        <v>207</v>
      </c>
      <c r="D32" s="162">
        <f>IF(ISNA(VLOOKUP(CONCATENATE(Lookups!$D$31,Lookups!$D$32,Lookups!$D$35,Lookups!$C26),Data!$A$1:$P$11014,6,0)),"-",VLOOKUP(CONCATENATE(Lookups!$D$31,Lookups!$D$32,Lookups!$D$35,Lookups!$C26),Data!$A$1:$P$11014,6,0))</f>
        <v>357</v>
      </c>
      <c r="E32" s="162" t="str">
        <f>IF(ISNA(VLOOKUP(CONCATENATE(Lookups!$D$31,Lookups!$D$32,Lookups!$D$35,Lookups!$C26),Data!$A$1:$P$11014,7,0)),"-",VLOOKUP(CONCATENATE(Lookups!$D$31,Lookups!$D$32,Lookups!$D$35,Lookups!$C26),Data!$A$1:$P$11014,7,0))</f>
        <v>229</v>
      </c>
      <c r="F32" s="162" t="str">
        <f>IF(ISNA(VLOOKUP(CONCATENATE(Lookups!$D$31,Lookups!$D$32,Lookups!$D$35,Lookups!$C26),Data!$A$1:$P$11014,8,0)),"-",VLOOKUP(CONCATENATE(Lookups!$D$31,Lookups!$D$32,Lookups!$D$35,Lookups!$C26),Data!$A$1:$P$11014,8,0))</f>
        <v>128</v>
      </c>
      <c r="G32" s="162">
        <f>IF(ISNA(VLOOKUP(CONCATENATE(Lookups!$D$31,Lookups!$D$32,Lookups!$D$35,Lookups!$C26),Data!$A$1:$P$11014,9,0)),"-",VLOOKUP(CONCATENATE(Lookups!$D$31,Lookups!$D$32,Lookups!$D$35,Lookups!$C26),Data!$A$1:$P$11014,9,0))</f>
        <v>3</v>
      </c>
      <c r="H32" s="162">
        <f>IFERROR(IF(Lookups!$C$31=1,(G32/F32)*100,(G32/D32)*100),"-")</f>
        <v>2.34375</v>
      </c>
      <c r="I32" s="162">
        <f>IF(ISNA(VLOOKUP(CONCATENATE(Lookups!$D$31,Lookups!$D$32,Lookups!$D$35,Lookups!$C26),Data!$A$1:$P$11014,11,0)),"-",VLOOKUP(CONCATENATE(Lookups!$D$31,Lookups!$D$32,Lookups!$D$35,Lookups!$C26),Data!$A$1:$P$11014,11,0))</f>
        <v>125</v>
      </c>
      <c r="J32" s="162">
        <f>IF(ISNA(VLOOKUP(CONCATENATE(Lookups!$D$31,Lookups!$D$32,Lookups!$D$35,Lookups!$C26),Data!$A$1:$P$11014,12,0)),"-",VLOOKUP(CONCATENATE(Lookups!$D$31,Lookups!$D$32,Lookups!$D$35,Lookups!$C26),Data!$A$1:$P$11014,12,0))</f>
        <v>16</v>
      </c>
      <c r="K32" s="162">
        <f>IF(ISNA(VLOOKUP(CONCATENATE(Lookups!$D$31,Lookups!$D$32,Lookups!$D$35,Lookups!$C26),Data!$A$1:$P$11014,14,0)),"-",IF(VLOOKUP(CONCATENATE(Lookups!$D$31,Lookups!$D$32,Lookups!$D$35,Lookups!$C26),Data!$A$1:$P$11014,14,0)="","n/a",VLOOKUP(CONCATENATE(Lookups!$D$31,Lookups!$D$32,Lookups!$D$35,Lookups!$C26),Data!$A$1:$P$11014,14,0)))</f>
        <v>15</v>
      </c>
      <c r="L32" s="162">
        <f>IF(ISNA(VLOOKUP(CONCATENATE(Lookups!$D$31,Lookups!$D$32,Lookups!$D$35,Lookups!$C26),Data!$A$1:$P$11014,13,0)),"-",VLOOKUP(CONCATENATE(Lookups!$D$31,Lookups!$D$32,Lookups!$D$35,Lookups!$C26),Data!$A$1:$P$11014,13,0))</f>
        <v>48</v>
      </c>
      <c r="M32" s="162">
        <f>IF(ISNA(VLOOKUP(CONCATENATE(Lookups!$D$31,Lookups!$D$32,Lookups!$D$35,Lookups!$C26),Data!$A$1:$P$11014,15,0)),"-",IF(VLOOKUP(CONCATENATE(Lookups!$D$31,Lookups!$D$32,Lookups!$D$35,Lookups!$C26),Data!$A$1:$P$11014,15,0)="","n/a",VLOOKUP(CONCATENATE(Lookups!$D$31,Lookups!$D$32,Lookups!$D$35,Lookups!$C26),Data!$A$1:$P$11014,15,0)))</f>
        <v>26</v>
      </c>
      <c r="N32" s="100"/>
      <c r="S32" s="113"/>
    </row>
    <row r="33" spans="1:21" x14ac:dyDescent="0.25">
      <c r="A33" s="1"/>
      <c r="B33" s="114" t="s">
        <v>208</v>
      </c>
      <c r="C33" s="115"/>
      <c r="D33" s="163">
        <f>IF(ISNA(VLOOKUP(CONCATENATE(Lookups!$D$31,Lookups!$D$32,Lookups!$D$35,Lookups!$C27),Data!$A$1:$P$11014,6,0)),"-",VLOOKUP(CONCATENATE(Lookups!$D$31,Lookups!$D$32,Lookups!$D$35,Lookups!$C27),Data!$A$1:$P$11014,6,0))</f>
        <v>1433</v>
      </c>
      <c r="E33" s="163" t="str">
        <f>IF(ISNA(VLOOKUP(CONCATENATE(Lookups!$D$31,Lookups!$D$32,Lookups!$D$35,Lookups!$C27),Data!$A$1:$P$11014,7,0)),"-",VLOOKUP(CONCATENATE(Lookups!$D$31,Lookups!$D$32,Lookups!$D$35,Lookups!$C27),Data!$A$1:$P$11014,7,0))</f>
        <v>497</v>
      </c>
      <c r="F33" s="163" t="str">
        <f>IF(ISNA(VLOOKUP(CONCATENATE(Lookups!$D$31,Lookups!$D$32,Lookups!$D$35,Lookups!$C27),Data!$A$1:$P$11014,8,0)),"-",VLOOKUP(CONCATENATE(Lookups!$D$31,Lookups!$D$32,Lookups!$D$35,Lookups!$C27),Data!$A$1:$P$11014,8,0))</f>
        <v>936</v>
      </c>
      <c r="G33" s="163">
        <f>IF(ISNA(VLOOKUP(CONCATENATE(Lookups!$D$31,Lookups!$D$32,Lookups!$D$35,Lookups!$C27),Data!$A$1:$P$11014,9,0)),"-",VLOOKUP(CONCATENATE(Lookups!$D$31,Lookups!$D$32,Lookups!$D$35,Lookups!$C27),Data!$A$1:$P$11014,9,0))</f>
        <v>2</v>
      </c>
      <c r="H33" s="163">
        <f>IFERROR(IF(Lookups!$C$31=1,(G33/F33)*100,(G33/D33)*100),"-")</f>
        <v>0.21367521367521369</v>
      </c>
      <c r="I33" s="163">
        <f>IF(ISNA(VLOOKUP(CONCATENATE(Lookups!$D$31,Lookups!$D$32,Lookups!$D$35,Lookups!$C27),Data!$A$1:$P$11014,11,0)),"-",VLOOKUP(CONCATENATE(Lookups!$D$31,Lookups!$D$32,Lookups!$D$35,Lookups!$C27),Data!$A$1:$P$11014,11,0))</f>
        <v>934</v>
      </c>
      <c r="J33" s="163">
        <f>IF(ISNA(VLOOKUP(CONCATENATE(Lookups!$D$31,Lookups!$D$32,Lookups!$D$35,Lookups!$C27),Data!$A$1:$P$11014,12,0)),"-",VLOOKUP(CONCATENATE(Lookups!$D$31,Lookups!$D$32,Lookups!$D$35,Lookups!$C27),Data!$A$1:$P$11014,12,0))</f>
        <v>221</v>
      </c>
      <c r="K33" s="163">
        <f>IF(ISNA(VLOOKUP(CONCATENATE(Lookups!$D$31,Lookups!$D$32,Lookups!$D$35,Lookups!$C27),Data!$A$1:$P$11014,14,0)),"-",IF(VLOOKUP(CONCATENATE(Lookups!$D$31,Lookups!$D$32,Lookups!$D$35,Lookups!$C27),Data!$A$1:$P$11014,14,0)="","n/a",VLOOKUP(CONCATENATE(Lookups!$D$31,Lookups!$D$32,Lookups!$D$35,Lookups!$C27),Data!$A$1:$P$11014,14,0)))</f>
        <v>21</v>
      </c>
      <c r="L33" s="163">
        <f>IF(ISNA(VLOOKUP(CONCATENATE(Lookups!$D$31,Lookups!$D$32,Lookups!$D$35,Lookups!$C27),Data!$A$1:$P$11014,13,0)),"-",VLOOKUP(CONCATENATE(Lookups!$D$31,Lookups!$D$32,Lookups!$D$35,Lookups!$C27),Data!$A$1:$P$11014,13,0))</f>
        <v>296</v>
      </c>
      <c r="M33" s="163">
        <f>IF(ISNA(VLOOKUP(CONCATENATE(Lookups!$D$31,Lookups!$D$32,Lookups!$D$35,Lookups!$C27),Data!$A$1:$P$11014,15,0)),"-",IF(VLOOKUP(CONCATENATE(Lookups!$D$31,Lookups!$D$32,Lookups!$D$35,Lookups!$C27),Data!$A$1:$P$11014,15,0)="","n/a",VLOOKUP(CONCATENATE(Lookups!$D$31,Lookups!$D$32,Lookups!$D$35,Lookups!$C27),Data!$A$1:$P$11014,15,0)))</f>
        <v>26</v>
      </c>
    </row>
    <row r="34" spans="1:21" x14ac:dyDescent="0.25">
      <c r="A34" s="1"/>
      <c r="B34" s="23"/>
      <c r="C34" s="24"/>
      <c r="D34" s="19"/>
      <c r="E34" s="19"/>
      <c r="F34" s="19"/>
      <c r="G34" s="19"/>
      <c r="H34" s="20"/>
      <c r="I34" s="19"/>
      <c r="J34" s="21"/>
      <c r="K34" s="21"/>
      <c r="L34" s="21"/>
      <c r="M34" s="21"/>
    </row>
    <row r="35" spans="1:21" x14ac:dyDescent="0.25">
      <c r="A35" s="1"/>
      <c r="B35" s="47" t="s">
        <v>130</v>
      </c>
      <c r="C35" s="13"/>
      <c r="D35" s="32"/>
      <c r="E35" s="32"/>
      <c r="F35" s="11"/>
      <c r="G35" s="32"/>
      <c r="H35" s="11"/>
      <c r="I35" s="11"/>
      <c r="J35" s="11"/>
      <c r="K35" s="11"/>
      <c r="L35" s="11"/>
      <c r="M35" s="11"/>
    </row>
    <row r="36" spans="1:21" ht="21" customHeight="1" x14ac:dyDescent="0.25">
      <c r="A36" s="1"/>
      <c r="B36" s="220" t="s">
        <v>161</v>
      </c>
      <c r="C36" s="221"/>
      <c r="D36" s="225" t="str">
        <f ca="1">CELL("contents",Lookups!D32)</f>
        <v>January-March 2025</v>
      </c>
      <c r="E36" s="226"/>
      <c r="F36" s="62" t="s">
        <v>106</v>
      </c>
      <c r="G36" s="63">
        <f>'Table 3a -Exclusion &amp; WTA by HB'!G32</f>
        <v>45803</v>
      </c>
      <c r="H36" s="227" t="s">
        <v>107</v>
      </c>
      <c r="I36" s="227"/>
      <c r="J36" s="227"/>
      <c r="K36" s="227"/>
      <c r="L36" s="62"/>
      <c r="M36" s="64"/>
    </row>
    <row r="37" spans="1:21" x14ac:dyDescent="0.25">
      <c r="A37" s="1"/>
      <c r="B37" s="228" t="s">
        <v>70</v>
      </c>
      <c r="C37" s="229"/>
      <c r="D37" s="229"/>
      <c r="E37" s="229"/>
      <c r="F37" s="229"/>
      <c r="G37" s="229"/>
      <c r="H37" s="229"/>
      <c r="I37" s="229"/>
      <c r="J37" s="229"/>
      <c r="K37" s="229"/>
      <c r="L37" s="229"/>
      <c r="M37" s="230"/>
    </row>
    <row r="38" spans="1:21" x14ac:dyDescent="0.25">
      <c r="A38" s="1"/>
      <c r="B38" s="231" t="s">
        <v>71</v>
      </c>
      <c r="C38" s="232"/>
      <c r="D38" s="232"/>
      <c r="E38" s="232"/>
      <c r="F38" s="232"/>
      <c r="G38" s="232"/>
      <c r="H38" s="232"/>
      <c r="I38" s="232"/>
      <c r="J38" s="232"/>
      <c r="K38" s="232"/>
      <c r="L38" s="232"/>
      <c r="M38" s="233"/>
    </row>
    <row r="39" spans="1:21" x14ac:dyDescent="0.25">
      <c r="A39" s="1"/>
      <c r="B39" s="231" t="s">
        <v>92</v>
      </c>
      <c r="C39" s="232"/>
      <c r="D39" s="232"/>
      <c r="E39" s="232"/>
      <c r="F39" s="232"/>
      <c r="G39" s="232"/>
      <c r="H39" s="232"/>
      <c r="I39" s="232"/>
      <c r="J39" s="232"/>
      <c r="K39" s="232"/>
      <c r="L39" s="232"/>
      <c r="M39" s="233"/>
    </row>
    <row r="40" spans="1:21" ht="37.5" customHeight="1" x14ac:dyDescent="0.25">
      <c r="A40" s="1"/>
      <c r="B40" s="220" t="s">
        <v>93</v>
      </c>
      <c r="C40" s="221"/>
      <c r="D40" s="221"/>
      <c r="E40" s="221"/>
      <c r="F40" s="221"/>
      <c r="G40" s="221"/>
      <c r="H40" s="221"/>
      <c r="I40" s="221"/>
      <c r="J40" s="221"/>
      <c r="K40" s="221"/>
      <c r="L40" s="221"/>
      <c r="M40" s="222"/>
    </row>
    <row r="41" spans="1:21" x14ac:dyDescent="0.25">
      <c r="A41" s="1"/>
      <c r="B41" s="220" t="s">
        <v>187</v>
      </c>
      <c r="C41" s="221"/>
      <c r="D41" s="221"/>
      <c r="E41" s="221"/>
      <c r="F41" s="221"/>
      <c r="G41" s="221"/>
      <c r="H41" s="221"/>
      <c r="I41" s="221"/>
      <c r="J41" s="221"/>
      <c r="K41" s="221"/>
      <c r="L41" s="221"/>
      <c r="M41" s="222"/>
    </row>
    <row r="42" spans="1:21" x14ac:dyDescent="0.25">
      <c r="A42" s="1"/>
      <c r="B42" s="220" t="s">
        <v>81</v>
      </c>
      <c r="C42" s="221"/>
      <c r="D42" s="221"/>
      <c r="E42" s="221"/>
      <c r="F42" s="221"/>
      <c r="G42" s="221"/>
      <c r="H42" s="221"/>
      <c r="I42" s="221"/>
      <c r="J42" s="221"/>
      <c r="K42" s="221"/>
      <c r="L42" s="221"/>
      <c r="M42" s="222"/>
    </row>
    <row r="43" spans="1:21" ht="39" customHeight="1" x14ac:dyDescent="0.25">
      <c r="A43" s="1"/>
      <c r="B43" s="235" t="s">
        <v>72</v>
      </c>
      <c r="C43" s="236"/>
      <c r="D43" s="236"/>
      <c r="E43" s="236"/>
      <c r="F43" s="236"/>
      <c r="G43" s="236"/>
      <c r="H43" s="236"/>
      <c r="I43" s="236"/>
      <c r="J43" s="236"/>
      <c r="K43" s="236"/>
      <c r="L43" s="236"/>
      <c r="M43" s="237"/>
    </row>
    <row r="44" spans="1:21" ht="26.25" customHeight="1" x14ac:dyDescent="0.25">
      <c r="A44" s="1"/>
      <c r="B44" s="220" t="s">
        <v>188</v>
      </c>
      <c r="C44" s="221"/>
      <c r="D44" s="221"/>
      <c r="E44" s="221"/>
      <c r="F44" s="221"/>
      <c r="G44" s="221"/>
      <c r="H44" s="221"/>
      <c r="I44" s="221"/>
      <c r="J44" s="221"/>
      <c r="K44" s="221"/>
      <c r="L44" s="221"/>
      <c r="M44" s="222"/>
    </row>
    <row r="45" spans="1:21" ht="39.75" customHeight="1" x14ac:dyDescent="0.25">
      <c r="A45" s="1"/>
      <c r="B45" s="220" t="s">
        <v>157</v>
      </c>
      <c r="C45" s="221"/>
      <c r="D45" s="221"/>
      <c r="E45" s="221"/>
      <c r="F45" s="221"/>
      <c r="G45" s="221"/>
      <c r="H45" s="221"/>
      <c r="I45" s="221"/>
      <c r="J45" s="221"/>
      <c r="K45" s="221"/>
      <c r="L45" s="221"/>
      <c r="M45" s="222"/>
    </row>
    <row r="46" spans="1:21" ht="24" customHeight="1" x14ac:dyDescent="0.25">
      <c r="A46" s="1"/>
      <c r="B46" s="238" t="s">
        <v>189</v>
      </c>
      <c r="C46" s="239"/>
      <c r="D46" s="239"/>
      <c r="E46" s="239"/>
      <c r="F46" s="239"/>
      <c r="G46" s="239"/>
      <c r="H46" s="239"/>
      <c r="I46" s="239"/>
      <c r="J46" s="239"/>
      <c r="K46" s="239"/>
      <c r="L46" s="239"/>
      <c r="M46" s="240"/>
    </row>
    <row r="47" spans="1:21" s="200" customFormat="1" ht="15" customHeight="1" x14ac:dyDescent="0.25">
      <c r="A47" s="160"/>
      <c r="B47" s="199" t="s">
        <v>254</v>
      </c>
      <c r="C47" s="199"/>
      <c r="D47" s="199"/>
      <c r="E47" s="199"/>
      <c r="F47" s="199"/>
      <c r="G47" s="199"/>
      <c r="H47" s="199"/>
      <c r="I47" s="199"/>
      <c r="J47" s="199"/>
      <c r="K47" s="199"/>
      <c r="L47" s="199"/>
      <c r="M47" s="199"/>
      <c r="N47" s="199"/>
      <c r="O47" s="199"/>
      <c r="P47" s="199"/>
      <c r="Q47" s="199"/>
      <c r="R47" s="199"/>
      <c r="S47" s="199"/>
      <c r="T47" s="199"/>
      <c r="U47" s="199"/>
    </row>
    <row r="48" spans="1:21" x14ac:dyDescent="0.25">
      <c r="A48" s="1"/>
      <c r="B48" s="241" t="s">
        <v>129</v>
      </c>
      <c r="C48" s="242"/>
      <c r="D48" s="242"/>
      <c r="E48" s="242"/>
      <c r="F48" s="242"/>
      <c r="G48" s="242"/>
      <c r="H48" s="242"/>
      <c r="I48" s="243"/>
      <c r="J48" s="92"/>
      <c r="K48" s="92"/>
      <c r="L48" s="92"/>
      <c r="M48" s="92"/>
      <c r="N48" s="93"/>
    </row>
    <row r="49" spans="1:15" x14ac:dyDescent="0.25">
      <c r="A49" s="41"/>
      <c r="B49" s="234" t="s">
        <v>73</v>
      </c>
      <c r="C49" s="234"/>
      <c r="D49" s="234"/>
      <c r="E49" s="234"/>
      <c r="F49" s="234"/>
      <c r="G49" s="234"/>
      <c r="H49" s="234"/>
      <c r="I49" s="234"/>
      <c r="J49" s="1"/>
      <c r="K49" s="1"/>
      <c r="L49" s="1"/>
      <c r="M49" s="1"/>
      <c r="O49" s="91"/>
    </row>
    <row r="50" spans="1:15" ht="38.25" customHeight="1" x14ac:dyDescent="0.25">
      <c r="A50" s="41"/>
      <c r="B50" s="234" t="s">
        <v>80</v>
      </c>
      <c r="C50" s="234"/>
      <c r="D50" s="234"/>
      <c r="E50" s="234"/>
      <c r="F50" s="234"/>
      <c r="G50" s="234"/>
      <c r="H50" s="234"/>
      <c r="I50" s="234"/>
      <c r="J50" s="234"/>
      <c r="K50" s="234"/>
      <c r="L50" s="1"/>
      <c r="M50" s="1"/>
      <c r="O50" s="91"/>
    </row>
    <row r="51" spans="1:15" x14ac:dyDescent="0.25">
      <c r="A51" s="1"/>
      <c r="B51" s="2"/>
      <c r="C51" s="12"/>
      <c r="D51" s="12"/>
      <c r="E51" s="12"/>
      <c r="F51" s="12"/>
      <c r="G51" s="12"/>
      <c r="H51" s="12"/>
      <c r="I51" s="12"/>
      <c r="J51" s="12"/>
      <c r="K51" s="12"/>
      <c r="L51" s="12"/>
      <c r="M51" s="1"/>
    </row>
  </sheetData>
  <mergeCells count="30">
    <mergeCell ref="C2:K2"/>
    <mergeCell ref="D7:D9"/>
    <mergeCell ref="E7:E9"/>
    <mergeCell ref="F7:F9"/>
    <mergeCell ref="G7:G9"/>
    <mergeCell ref="H7:H9"/>
    <mergeCell ref="I7:I9"/>
    <mergeCell ref="J7:M7"/>
    <mergeCell ref="J8:J9"/>
    <mergeCell ref="B42:M42"/>
    <mergeCell ref="K8:K9"/>
    <mergeCell ref="L8:L9"/>
    <mergeCell ref="M8:M9"/>
    <mergeCell ref="B9:C9"/>
    <mergeCell ref="B36:C36"/>
    <mergeCell ref="D36:E36"/>
    <mergeCell ref="H36:K36"/>
    <mergeCell ref="B37:M37"/>
    <mergeCell ref="B38:M38"/>
    <mergeCell ref="B39:M39"/>
    <mergeCell ref="B40:M40"/>
    <mergeCell ref="B41:M41"/>
    <mergeCell ref="B49:I49"/>
    <mergeCell ref="B50:K50"/>
    <mergeCell ref="B43:M43"/>
    <mergeCell ref="B44:M44"/>
    <mergeCell ref="B45:M45"/>
    <mergeCell ref="B46:M46"/>
    <mergeCell ref="B48:I48"/>
    <mergeCell ref="B47:XFD47"/>
  </mergeCells>
  <conditionalFormatting sqref="D34:M35">
    <cfRule type="expression" dxfId="4" priority="1">
      <formula>IF($J$10=1, TRUE, FALSE)</formula>
    </cfRule>
  </conditionalFormatting>
  <hyperlinks>
    <hyperlink ref="L5" location="'Chart 3b(ii) - WTAs by CT'!A1" display="View Chart 3b(ii) WTAs" xr:uid="{35C5FF2D-A586-4285-AC1D-B1E63223090F}"/>
    <hyperlink ref="L4" location="'Chart 3b(i) - Exclusions by CT'!A1" display="View Chart 3b(i) Exclusions" xr:uid="{04BD9C0F-9420-490D-A10A-2DD5039FB0C7}"/>
    <hyperlink ref="B47:H47" r:id="rId1" display="Further information on Cancer Waiting Times, including Data Quality and Guidance (such as the Data &amp; Definitions manual) can be found on the website." xr:uid="{889BBC5D-15ED-4BCA-B008-932526B04543}"/>
  </hyperlinks>
  <pageMargins left="0.70866141732283472" right="0.70866141732283472" top="0.74803149606299213" bottom="0.74803149606299213" header="0.31496062992125984" footer="0.31496062992125984"/>
  <pageSetup paperSize="9"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11265" r:id="rId5" name="Drop Down 1">
              <controlPr defaultSize="0" autoLine="0" autoPict="0">
                <anchor moveWithCells="1">
                  <from>
                    <xdr:col>3</xdr:col>
                    <xdr:colOff>28575</xdr:colOff>
                    <xdr:row>4</xdr:row>
                    <xdr:rowOff>95250</xdr:rowOff>
                  </from>
                  <to>
                    <xdr:col>5</xdr:col>
                    <xdr:colOff>504825</xdr:colOff>
                    <xdr:row>4</xdr:row>
                    <xdr:rowOff>295275</xdr:rowOff>
                  </to>
                </anchor>
              </controlPr>
            </control>
          </mc:Choice>
        </mc:AlternateContent>
        <mc:AlternateContent xmlns:mc="http://schemas.openxmlformats.org/markup-compatibility/2006">
          <mc:Choice Requires="x14">
            <control shapeId="11266" r:id="rId6" name="Drop Down 2">
              <controlPr defaultSize="0" autoLine="0" autoPict="0">
                <anchor moveWithCells="1">
                  <from>
                    <xdr:col>3</xdr:col>
                    <xdr:colOff>38100</xdr:colOff>
                    <xdr:row>3</xdr:row>
                    <xdr:rowOff>76200</xdr:rowOff>
                  </from>
                  <to>
                    <xdr:col>10</xdr:col>
                    <xdr:colOff>333375</xdr:colOff>
                    <xdr:row>4</xdr:row>
                    <xdr:rowOff>0</xdr:rowOff>
                  </to>
                </anchor>
              </controlPr>
            </control>
          </mc:Choice>
        </mc:AlternateContent>
        <mc:AlternateContent xmlns:mc="http://schemas.openxmlformats.org/markup-compatibility/2006">
          <mc:Choice Requires="x14">
            <control shapeId="11267" r:id="rId7" name="Drop Down 3">
              <controlPr defaultSize="0" autoLine="0" autoPict="0">
                <anchor moveWithCells="1">
                  <from>
                    <xdr:col>3</xdr:col>
                    <xdr:colOff>28575</xdr:colOff>
                    <xdr:row>2</xdr:row>
                    <xdr:rowOff>47625</xdr:rowOff>
                  </from>
                  <to>
                    <xdr:col>5</xdr:col>
                    <xdr:colOff>504825</xdr:colOff>
                    <xdr:row>3</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1EAFC-8EA3-4252-9906-A6809DAD9AA4}">
  <dimension ref="A1:U43"/>
  <sheetViews>
    <sheetView workbookViewId="0"/>
  </sheetViews>
  <sheetFormatPr defaultColWidth="9.140625" defaultRowHeight="15" x14ac:dyDescent="0.25"/>
  <cols>
    <col min="1" max="1" width="5" style="5" customWidth="1"/>
    <col min="2" max="2" width="12.85546875" style="5" customWidth="1"/>
    <col min="3" max="3" width="27" style="5" customWidth="1"/>
    <col min="4" max="4" width="16.28515625" style="5" customWidth="1"/>
    <col min="5" max="5" width="9.140625" style="5"/>
    <col min="6" max="6" width="13.5703125" style="5" customWidth="1"/>
    <col min="7" max="7" width="10.85546875" style="5" customWidth="1"/>
    <col min="8" max="8" width="10.28515625" style="5" customWidth="1"/>
    <col min="9" max="9" width="8.5703125" style="5" customWidth="1"/>
    <col min="10" max="10" width="4.28515625" style="5" customWidth="1"/>
    <col min="11" max="11" width="12.7109375" style="5" customWidth="1"/>
    <col min="12" max="16384" width="9.140625" style="5"/>
  </cols>
  <sheetData>
    <row r="1" spans="1:13" ht="6.75" customHeight="1" x14ac:dyDescent="0.25">
      <c r="A1" s="18"/>
      <c r="B1" s="18"/>
      <c r="C1" s="18"/>
      <c r="D1" s="18"/>
      <c r="E1" s="18"/>
      <c r="F1" s="18"/>
      <c r="G1" s="18"/>
      <c r="H1" s="18"/>
      <c r="I1" s="18"/>
      <c r="J1" s="18"/>
      <c r="K1" s="18"/>
    </row>
    <row r="2" spans="1:13" ht="34.700000000000003" customHeight="1" x14ac:dyDescent="0.25">
      <c r="A2" s="18"/>
      <c r="B2" s="117" t="s">
        <v>252</v>
      </c>
      <c r="C2" s="287" t="str">
        <f>VLOOKUP(Lookups!C31,Lookups!K22:R23,5,FALSE)</f>
        <v>Exclusions from the 62-day standard from receipt of an urgent referral with a suspicion of cancer to first cancer treatment by cancer type.</v>
      </c>
      <c r="D2" s="287"/>
      <c r="E2" s="287"/>
      <c r="F2" s="287"/>
      <c r="G2" s="287"/>
      <c r="H2" s="287"/>
      <c r="I2" s="287"/>
      <c r="J2" s="287"/>
      <c r="K2" s="118"/>
    </row>
    <row r="3" spans="1:13" ht="24" customHeight="1" x14ac:dyDescent="0.25">
      <c r="A3" s="18"/>
      <c r="B3" s="119" t="s">
        <v>74</v>
      </c>
      <c r="C3" s="30"/>
      <c r="D3" s="18"/>
      <c r="E3" s="18"/>
      <c r="F3" s="18"/>
      <c r="G3" s="18"/>
      <c r="H3" s="18"/>
      <c r="I3" s="18"/>
      <c r="J3" s="18"/>
      <c r="K3" s="120"/>
    </row>
    <row r="4" spans="1:13" ht="24" customHeight="1" x14ac:dyDescent="0.25">
      <c r="A4" s="18"/>
      <c r="B4" s="119" t="s">
        <v>44</v>
      </c>
      <c r="C4" s="30"/>
      <c r="D4" s="18"/>
      <c r="E4" s="18"/>
      <c r="F4" s="18"/>
      <c r="G4" s="121"/>
      <c r="H4" s="18"/>
      <c r="I4" s="18"/>
      <c r="J4" s="18"/>
      <c r="K4" s="120"/>
    </row>
    <row r="5" spans="1:13" ht="24" customHeight="1" x14ac:dyDescent="0.25">
      <c r="A5" s="18"/>
      <c r="B5" s="121" t="s">
        <v>214</v>
      </c>
      <c r="C5" s="30"/>
      <c r="D5" s="18"/>
      <c r="E5" s="18"/>
      <c r="F5" s="18"/>
      <c r="G5" s="121"/>
      <c r="H5" s="18"/>
      <c r="I5" s="18"/>
      <c r="J5" s="18"/>
      <c r="K5" s="120"/>
    </row>
    <row r="6" spans="1:13" ht="15.6" customHeight="1" x14ac:dyDescent="0.25">
      <c r="A6" s="18"/>
      <c r="B6" s="18"/>
      <c r="C6" s="18"/>
      <c r="D6" s="18"/>
      <c r="E6" s="18"/>
      <c r="F6" s="18"/>
      <c r="G6" s="18"/>
      <c r="H6" s="18"/>
      <c r="I6" s="18"/>
      <c r="J6" s="170" t="s">
        <v>237</v>
      </c>
      <c r="K6" s="122"/>
    </row>
    <row r="7" spans="1:13" ht="31.5" customHeight="1" x14ac:dyDescent="0.25">
      <c r="A7" s="18"/>
      <c r="B7" s="123" t="s">
        <v>99</v>
      </c>
      <c r="C7" s="288" t="str">
        <f>VLOOKUP(Lookups!C31,Lookups!K43:M44,3,FALSE)</f>
        <v>Percentage of exclusions from 62-day standard from receipt of an urgent referral with a suspicion of cancer to first cancer treatment by cancer type</v>
      </c>
      <c r="D7" s="288"/>
      <c r="E7" s="288"/>
      <c r="F7" s="288"/>
      <c r="G7" s="288"/>
      <c r="H7" s="288"/>
      <c r="I7" s="288"/>
      <c r="J7" s="288"/>
      <c r="K7" s="124"/>
    </row>
    <row r="8" spans="1:13" ht="33" customHeight="1" x14ac:dyDescent="0.25">
      <c r="A8" s="245"/>
      <c r="B8" s="245"/>
      <c r="C8" s="246" t="s">
        <v>119</v>
      </c>
      <c r="D8" s="247" t="s">
        <v>120</v>
      </c>
      <c r="E8" s="246" t="s">
        <v>121</v>
      </c>
      <c r="F8" s="246" t="s">
        <v>19</v>
      </c>
      <c r="G8" s="246"/>
      <c r="H8" s="246"/>
      <c r="I8" s="51"/>
      <c r="J8" s="52"/>
      <c r="K8" s="52"/>
      <c r="L8" s="18"/>
      <c r="M8" s="18"/>
    </row>
    <row r="9" spans="1:13" x14ac:dyDescent="0.25">
      <c r="A9" s="245"/>
      <c r="B9" s="245"/>
      <c r="C9" s="246"/>
      <c r="D9" s="248"/>
      <c r="E9" s="246"/>
      <c r="F9" s="246"/>
      <c r="G9" s="246"/>
      <c r="H9" s="246"/>
      <c r="I9" s="51"/>
      <c r="J9" s="52"/>
      <c r="K9" s="52"/>
      <c r="L9" s="18"/>
      <c r="M9" s="18"/>
    </row>
    <row r="10" spans="1:13" ht="48" customHeight="1" x14ac:dyDescent="0.25">
      <c r="A10" s="245"/>
      <c r="B10" s="245"/>
      <c r="C10" s="246"/>
      <c r="D10" s="249"/>
      <c r="E10" s="246"/>
      <c r="F10" s="51" t="s">
        <v>123</v>
      </c>
      <c r="G10" s="51" t="s">
        <v>20</v>
      </c>
      <c r="H10" s="246"/>
      <c r="I10" s="51"/>
      <c r="J10" s="52"/>
      <c r="K10" s="52"/>
      <c r="L10" s="18"/>
      <c r="M10" s="18"/>
    </row>
    <row r="11" spans="1:13" ht="24" x14ac:dyDescent="0.25">
      <c r="A11" s="15"/>
      <c r="B11" s="42" t="s">
        <v>198</v>
      </c>
      <c r="C11" s="34">
        <f>IF(ISNA(VLOOKUP(CONCATENATE(Lookups!$D$31,Lookups!$D$32,Lookups!$D$35,Lookups!$C4),Data!$A$1:$P$11014,6,0)),"-",VLOOKUP(CONCATENATE(Lookups!$D$31,Lookups!$D$32,Lookups!$D$35,Lookups!$C4),Data!$A$1:$P$11014,6,0))</f>
        <v>6877</v>
      </c>
      <c r="D11" s="34" t="str">
        <f>IF(ISNA(VLOOKUP(CONCATENATE(Lookups!$D$31,Lookups!$D$32,Lookups!$D$35,Lookups!$C4),Data!$A$1:$P$11014,7,0)),"-",VLOOKUP(CONCATENATE(Lookups!$D$31,Lookups!$D$32,Lookups!$D$35,Lookups!$C4),Data!$A$1:$P$11014,7,0))</f>
        <v>2432</v>
      </c>
      <c r="E11" s="34" t="str">
        <f>IF(ISNA(VLOOKUP(CONCATENATE(Lookups!$D$31,Lookups!$D$32,Lookups!$D$35,Lookups!$C4),Data!$A$1:$P$11014,8,0)),"-",VLOOKUP(CONCATENATE(Lookups!$D$31,Lookups!$D$32,Lookups!$D$35,Lookups!$C4),Data!$A$1:$P$11014,8,0))</f>
        <v>4445</v>
      </c>
      <c r="F11" s="34">
        <f>IF(ISNA(VLOOKUP(CONCATENATE(Lookups!$D$31,Lookups!$D$32,Lookups!$D$35,Lookups!$C4),Data!$A$1:$P$11014,9,0)),"-",VLOOKUP(CONCATENATE(Lookups!$D$31,Lookups!$D$32,Lookups!$D$35,Lookups!$C4),Data!$A$1:$P$11014,9,0))</f>
        <v>72</v>
      </c>
      <c r="G11" s="35">
        <f>IFERROR(IF(Lookups!$C$31=2,(F11/C11)*100,(F11/E11)*100),"-")</f>
        <v>1.6197975253093362</v>
      </c>
      <c r="H11" s="34"/>
      <c r="I11" s="34"/>
      <c r="J11" s="89"/>
      <c r="K11" s="89"/>
      <c r="L11" s="18"/>
      <c r="M11" s="18"/>
    </row>
    <row r="12" spans="1:13" x14ac:dyDescent="0.25">
      <c r="A12" s="33"/>
      <c r="B12" s="37" t="s">
        <v>199</v>
      </c>
      <c r="C12" s="34">
        <f>IF(ISNA(VLOOKUP(CONCATENATE(Lookups!$D$31,Lookups!$D$32,Lookups!$D$35,Lookups!$C5),Data!$A$1:$P$11014,6,0)),"-",VLOOKUP(CONCATENATE(Lookups!$D$31,Lookups!$D$32,Lookups!$D$35,Lookups!$C5),Data!$A$1:$P$11014,6,0))</f>
        <v>6245</v>
      </c>
      <c r="D12" s="34" t="str">
        <f>IF(ISNA(VLOOKUP(CONCATENATE(Lookups!$D$31,Lookups!$D$32,Lookups!$D$35,Lookups!$C5),Data!$A$1:$P$11014,7,0)),"-",VLOOKUP(CONCATENATE(Lookups!$D$31,Lookups!$D$32,Lookups!$D$35,Lookups!$C5),Data!$A$1:$P$11014,7,0))</f>
        <v>2432</v>
      </c>
      <c r="E12" s="34" t="str">
        <f>IF(ISNA(VLOOKUP(CONCATENATE(Lookups!$D$31,Lookups!$D$32,Lookups!$D$35,Lookups!$C5),Data!$A$1:$P$11014,8,0)),"-",VLOOKUP(CONCATENATE(Lookups!$D$31,Lookups!$D$32,Lookups!$D$35,Lookups!$C5),Data!$A$1:$P$11014,8,0))</f>
        <v>3813</v>
      </c>
      <c r="F12" s="34">
        <f>IF(ISNA(VLOOKUP(CONCATENATE(Lookups!$D$31,Lookups!$D$32,Lookups!$D$35,Lookups!$C5),Data!$A$1:$P$11014,9,0)),"-",VLOOKUP(CONCATENATE(Lookups!$D$31,Lookups!$D$32,Lookups!$D$35,Lookups!$C5),Data!$A$1:$P$11014,9,0))</f>
        <v>68</v>
      </c>
      <c r="G12" s="35">
        <f>IFERROR(IF(Lookups!$C$31=2,(F12/C12)*100,(F12/E12)*100),"-")</f>
        <v>1.7833726724364019</v>
      </c>
      <c r="H12" s="34"/>
      <c r="I12" s="34"/>
      <c r="J12" s="89"/>
      <c r="K12" s="89"/>
      <c r="L12" s="18"/>
      <c r="M12" s="18"/>
    </row>
    <row r="13" spans="1:13" x14ac:dyDescent="0.25">
      <c r="A13" s="15"/>
      <c r="B13" s="38" t="s">
        <v>200</v>
      </c>
      <c r="C13" s="34">
        <f>IF(ISNA(VLOOKUP(CONCATENATE(Lookups!$D$31,Lookups!$D$32,Lookups!$D$35,Lookups!$C6),Data!$A$1:$P$11014,6,0)),"-",VLOOKUP(CONCATENATE(Lookups!$D$31,Lookups!$D$32,Lookups!$D$35,Lookups!$C6),Data!$A$1:$P$11014,6,0))</f>
        <v>632</v>
      </c>
      <c r="D13" s="34" t="str">
        <f>IF(ISNA(VLOOKUP(CONCATENATE(Lookups!$D$31,Lookups!$D$32,Lookups!$D$35,Lookups!$C6),Data!$A$1:$P$11014,7,0)),"-",VLOOKUP(CONCATENATE(Lookups!$D$31,Lookups!$D$32,Lookups!$D$35,Lookups!$C6),Data!$A$1:$P$11014,7,0))</f>
        <v>0</v>
      </c>
      <c r="E13" s="34" t="str">
        <f>IF(ISNA(VLOOKUP(CONCATENATE(Lookups!$D$31,Lookups!$D$32,Lookups!$D$35,Lookups!$C6),Data!$A$1:$P$11014,8,0)),"-",VLOOKUP(CONCATENATE(Lookups!$D$31,Lookups!$D$32,Lookups!$D$35,Lookups!$C6),Data!$A$1:$P$11014,8,0))</f>
        <v>632</v>
      </c>
      <c r="F13" s="34">
        <f>IF(ISNA(VLOOKUP(CONCATENATE(Lookups!$D$31,Lookups!$D$32,Lookups!$D$35,Lookups!$C6),Data!$A$1:$P$11014,9,0)),"-",VLOOKUP(CONCATENATE(Lookups!$D$31,Lookups!$D$32,Lookups!$D$35,Lookups!$C6),Data!$A$1:$P$11014,9,0))</f>
        <v>4</v>
      </c>
      <c r="G13" s="35">
        <f>IFERROR(IF(Lookups!$C$31=2,(F13/C13)*100,(F13/E13)*100),"-")</f>
        <v>0.63291139240506333</v>
      </c>
      <c r="H13" s="34"/>
      <c r="I13" s="34"/>
      <c r="J13" s="89"/>
      <c r="K13" s="89"/>
      <c r="L13" s="18"/>
      <c r="M13" s="18"/>
    </row>
    <row r="14" spans="1:13" x14ac:dyDescent="0.25">
      <c r="A14" s="33"/>
      <c r="B14" s="38" t="s">
        <v>22</v>
      </c>
      <c r="C14" s="34">
        <f>IF(ISNA(VLOOKUP(CONCATENATE(Lookups!$D$31,Lookups!$D$32,Lookups!$D$35,Lookups!$C7),Data!$A$1:$P$11014,6,0)),"-",VLOOKUP(CONCATENATE(Lookups!$D$31,Lookups!$D$32,Lookups!$D$35,Lookups!$C7),Data!$A$1:$P$11014,6,0))</f>
        <v>1248</v>
      </c>
      <c r="D14" s="34" t="str">
        <f>IF(ISNA(VLOOKUP(CONCATENATE(Lookups!$D$31,Lookups!$D$32,Lookups!$D$35,Lookups!$C7),Data!$A$1:$P$11014,7,0)),"-",VLOOKUP(CONCATENATE(Lookups!$D$31,Lookups!$D$32,Lookups!$D$35,Lookups!$C7),Data!$A$1:$P$11014,7,0))</f>
        <v>206</v>
      </c>
      <c r="E14" s="34" t="str">
        <f>IF(ISNA(VLOOKUP(CONCATENATE(Lookups!$D$31,Lookups!$D$32,Lookups!$D$35,Lookups!$C7),Data!$A$1:$P$11014,8,0)),"-",VLOOKUP(CONCATENATE(Lookups!$D$31,Lookups!$D$32,Lookups!$D$35,Lookups!$C7),Data!$A$1:$P$11014,8,0))</f>
        <v>1042</v>
      </c>
      <c r="F14" s="34">
        <f>IF(ISNA(VLOOKUP(CONCATENATE(Lookups!$D$31,Lookups!$D$32,Lookups!$D$35,Lookups!$C7),Data!$A$1:$P$11014,9,0)),"-",VLOOKUP(CONCATENATE(Lookups!$D$31,Lookups!$D$32,Lookups!$D$35,Lookups!$C7),Data!$A$1:$P$11014,9,0))</f>
        <v>3</v>
      </c>
      <c r="G14" s="35">
        <f>IFERROR(IF(Lookups!$C$31=2,(F14/C14)*100,(F14/E14)*100),"-")</f>
        <v>0.28790786948176583</v>
      </c>
      <c r="H14" s="34"/>
      <c r="I14" s="34"/>
      <c r="J14" s="89"/>
      <c r="K14" s="89"/>
      <c r="L14" s="18"/>
      <c r="M14" s="18"/>
    </row>
    <row r="15" spans="1:13" x14ac:dyDescent="0.25">
      <c r="A15" s="33"/>
      <c r="B15" s="38" t="s">
        <v>201</v>
      </c>
      <c r="C15" s="34">
        <f>IF(ISNA(VLOOKUP(CONCATENATE(Lookups!$D$31,Lookups!$D$32,Lookups!$D$35,Lookups!$C8),Data!$A$1:$P$11014,6,0)),"-",VLOOKUP(CONCATENATE(Lookups!$D$31,Lookups!$D$32,Lookups!$D$35,Lookups!$C8),Data!$A$1:$P$11014,6,0))</f>
        <v>788</v>
      </c>
      <c r="D15" s="34" t="str">
        <f>IF(ISNA(VLOOKUP(CONCATENATE(Lookups!$D$31,Lookups!$D$32,Lookups!$D$35,Lookups!$C8),Data!$A$1:$P$11014,7,0)),"-",VLOOKUP(CONCATENATE(Lookups!$D$31,Lookups!$D$32,Lookups!$D$35,Lookups!$C8),Data!$A$1:$P$11014,7,0))</f>
        <v>206</v>
      </c>
      <c r="E15" s="34" t="str">
        <f>IF(ISNA(VLOOKUP(CONCATENATE(Lookups!$D$31,Lookups!$D$32,Lookups!$D$35,Lookups!$C8),Data!$A$1:$P$11014,8,0)),"-",VLOOKUP(CONCATENATE(Lookups!$D$31,Lookups!$D$32,Lookups!$D$35,Lookups!$C8),Data!$A$1:$P$11014,8,0))</f>
        <v>582</v>
      </c>
      <c r="F15" s="34">
        <f>IF(ISNA(VLOOKUP(CONCATENATE(Lookups!$D$31,Lookups!$D$32,Lookups!$D$35,Lookups!$C8),Data!$A$1:$P$11014,9,0)),"-",VLOOKUP(CONCATENATE(Lookups!$D$31,Lookups!$D$32,Lookups!$D$35,Lookups!$C8),Data!$A$1:$P$11014,9,0))</f>
        <v>3</v>
      </c>
      <c r="G15" s="35">
        <f>IFERROR(IF(Lookups!$C$31=2,(F15/C15)*100,(F15/E15)*100),"-")</f>
        <v>0.51546391752577314</v>
      </c>
      <c r="H15" s="34"/>
      <c r="I15" s="34"/>
      <c r="J15" s="89"/>
      <c r="K15" s="89"/>
      <c r="L15" s="18"/>
      <c r="M15" s="18"/>
    </row>
    <row r="16" spans="1:13" x14ac:dyDescent="0.25">
      <c r="A16" s="33"/>
      <c r="B16" s="38" t="s">
        <v>202</v>
      </c>
      <c r="C16" s="34">
        <f>IF(ISNA(VLOOKUP(CONCATENATE(Lookups!$D$31,Lookups!$D$32,Lookups!$D$35,Lookups!$C9),Data!$A$1:$P$11014,6,0)),"-",VLOOKUP(CONCATENATE(Lookups!$D$31,Lookups!$D$32,Lookups!$D$35,Lookups!$C9),Data!$A$1:$P$11014,6,0))</f>
        <v>460</v>
      </c>
      <c r="D16" s="34" t="str">
        <f>IF(ISNA(VLOOKUP(CONCATENATE(Lookups!$D$31,Lookups!$D$32,Lookups!$D$35,Lookups!$C9),Data!$A$1:$P$11014,7,0)),"-",VLOOKUP(CONCATENATE(Lookups!$D$31,Lookups!$D$32,Lookups!$D$35,Lookups!$C9),Data!$A$1:$P$11014,7,0))</f>
        <v>0</v>
      </c>
      <c r="E16" s="34" t="str">
        <f>IF(ISNA(VLOOKUP(CONCATENATE(Lookups!$D$31,Lookups!$D$32,Lookups!$D$35,Lookups!$C9),Data!$A$1:$P$11014,8,0)),"-",VLOOKUP(CONCATENATE(Lookups!$D$31,Lookups!$D$32,Lookups!$D$35,Lookups!$C9),Data!$A$1:$P$11014,8,0))</f>
        <v>460</v>
      </c>
      <c r="F16" s="34">
        <f>IF(ISNA(VLOOKUP(CONCATENATE(Lookups!$D$31,Lookups!$D$32,Lookups!$D$35,Lookups!$C9),Data!$A$1:$P$11014,9,0)),"-",VLOOKUP(CONCATENATE(Lookups!$D$31,Lookups!$D$32,Lookups!$D$35,Lookups!$C9),Data!$A$1:$P$11014,9,0))</f>
        <v>0</v>
      </c>
      <c r="G16" s="35">
        <f>IFERROR(IF(Lookups!$C$31=2,(F16/C16)*100,(F16/E16)*100),"-")</f>
        <v>0</v>
      </c>
      <c r="H16" s="34"/>
      <c r="I16" s="34"/>
      <c r="J16" s="89"/>
      <c r="K16" s="89"/>
      <c r="L16" s="18"/>
      <c r="M16" s="18"/>
    </row>
    <row r="17" spans="1:13" x14ac:dyDescent="0.25">
      <c r="A17" s="33"/>
      <c r="B17" s="38" t="s">
        <v>23</v>
      </c>
      <c r="C17" s="34">
        <f>IF(ISNA(VLOOKUP(CONCATENATE(Lookups!$D$31,Lookups!$D$32,Lookups!$D$35,Lookups!$C10),Data!$A$1:$P$11014,6,0)),"-",VLOOKUP(CONCATENATE(Lookups!$D$31,Lookups!$D$32,Lookups!$D$35,Lookups!$C10),Data!$A$1:$P$11014,6,0))</f>
        <v>67</v>
      </c>
      <c r="D17" s="34" t="str">
        <f>IF(ISNA(VLOOKUP(CONCATENATE(Lookups!$D$31,Lookups!$D$32,Lookups!$D$35,Lookups!$C10),Data!$A$1:$P$11014,7,0)),"-",VLOOKUP(CONCATENATE(Lookups!$D$31,Lookups!$D$32,Lookups!$D$35,Lookups!$C10),Data!$A$1:$P$11014,7,0))</f>
        <v>23</v>
      </c>
      <c r="E17" s="34" t="str">
        <f>IF(ISNA(VLOOKUP(CONCATENATE(Lookups!$D$31,Lookups!$D$32,Lookups!$D$35,Lookups!$C10),Data!$A$1:$P$11014,8,0)),"-",VLOOKUP(CONCATENATE(Lookups!$D$31,Lookups!$D$32,Lookups!$D$35,Lookups!$C10),Data!$A$1:$P$11014,8,0))</f>
        <v>44</v>
      </c>
      <c r="F17" s="34">
        <f>IF(ISNA(VLOOKUP(CONCATENATE(Lookups!$D$31,Lookups!$D$32,Lookups!$D$35,Lookups!$C10),Data!$A$1:$P$11014,9,0)),"-",VLOOKUP(CONCATENATE(Lookups!$D$31,Lookups!$D$32,Lookups!$D$35,Lookups!$C10),Data!$A$1:$P$11014,9,0))</f>
        <v>0</v>
      </c>
      <c r="G17" s="35">
        <f>IFERROR(IF(Lookups!$C$31=2,(F17/C17)*100,(F17/E17)*100),"-")</f>
        <v>0</v>
      </c>
      <c r="H17" s="34"/>
      <c r="I17" s="34"/>
      <c r="J17" s="89"/>
      <c r="K17" s="89"/>
      <c r="L17" s="18"/>
      <c r="M17" s="18"/>
    </row>
    <row r="18" spans="1:13" x14ac:dyDescent="0.25">
      <c r="A18" s="33"/>
      <c r="B18" s="38" t="s">
        <v>24</v>
      </c>
      <c r="C18" s="34">
        <f>IF(ISNA(VLOOKUP(CONCATENATE(Lookups!$D$31,Lookups!$D$32,Lookups!$D$35,Lookups!$C11),Data!$A$1:$P$11014,6,0)),"-",VLOOKUP(CONCATENATE(Lookups!$D$31,Lookups!$D$32,Lookups!$D$35,Lookups!$C11),Data!$A$1:$P$11014,6,0))</f>
        <v>48</v>
      </c>
      <c r="D18" s="34" t="str">
        <f>IF(ISNA(VLOOKUP(CONCATENATE(Lookups!$D$31,Lookups!$D$32,Lookups!$D$35,Lookups!$C11),Data!$A$1:$P$11014,7,0)),"-",VLOOKUP(CONCATENATE(Lookups!$D$31,Lookups!$D$32,Lookups!$D$35,Lookups!$C11),Data!$A$1:$P$11014,7,0))</f>
        <v>23</v>
      </c>
      <c r="E18" s="34" t="str">
        <f>IF(ISNA(VLOOKUP(CONCATENATE(Lookups!$D$31,Lookups!$D$32,Lookups!$D$35,Lookups!$C11),Data!$A$1:$P$11014,8,0)),"-",VLOOKUP(CONCATENATE(Lookups!$D$31,Lookups!$D$32,Lookups!$D$35,Lookups!$C11),Data!$A$1:$P$11014,8,0))</f>
        <v>25</v>
      </c>
      <c r="F18" s="34">
        <f>IF(ISNA(VLOOKUP(CONCATENATE(Lookups!$D$31,Lookups!$D$32,Lookups!$D$35,Lookups!$C11),Data!$A$1:$P$11014,9,0)),"-",VLOOKUP(CONCATENATE(Lookups!$D$31,Lookups!$D$32,Lookups!$D$35,Lookups!$C11),Data!$A$1:$P$11014,9,0))</f>
        <v>0</v>
      </c>
      <c r="G18" s="35">
        <f>IFERROR(IF(Lookups!$C$31=2,(F18/C18)*100,(F18/E18)*100),"-")</f>
        <v>0</v>
      </c>
      <c r="H18" s="34"/>
      <c r="I18" s="34"/>
      <c r="J18" s="89"/>
      <c r="K18" s="89"/>
      <c r="L18" s="18"/>
      <c r="M18" s="18"/>
    </row>
    <row r="19" spans="1:13" x14ac:dyDescent="0.25">
      <c r="A19" s="33"/>
      <c r="B19" s="39" t="s">
        <v>25</v>
      </c>
      <c r="C19" s="34">
        <f>IF(ISNA(VLOOKUP(CONCATENATE(Lookups!$D$31,Lookups!$D$32,Lookups!$D$35,Lookups!$C12),Data!$A$1:$P$11014,6,0)),"-",VLOOKUP(CONCATENATE(Lookups!$D$31,Lookups!$D$32,Lookups!$D$35,Lookups!$C12),Data!$A$1:$P$11014,6,0))</f>
        <v>19</v>
      </c>
      <c r="D19" s="34" t="str">
        <f>IF(ISNA(VLOOKUP(CONCATENATE(Lookups!$D$31,Lookups!$D$32,Lookups!$D$35,Lookups!$C12),Data!$A$1:$P$11014,7,0)),"-",VLOOKUP(CONCATENATE(Lookups!$D$31,Lookups!$D$32,Lookups!$D$35,Lookups!$C12),Data!$A$1:$P$11014,7,0))</f>
        <v>0</v>
      </c>
      <c r="E19" s="34" t="str">
        <f>IF(ISNA(VLOOKUP(CONCATENATE(Lookups!$D$31,Lookups!$D$32,Lookups!$D$35,Lookups!$C12),Data!$A$1:$P$11014,8,0)),"-",VLOOKUP(CONCATENATE(Lookups!$D$31,Lookups!$D$32,Lookups!$D$35,Lookups!$C12),Data!$A$1:$P$11014,8,0))</f>
        <v>19</v>
      </c>
      <c r="F19" s="34">
        <f>IF(ISNA(VLOOKUP(CONCATENATE(Lookups!$D$31,Lookups!$D$32,Lookups!$D$35,Lookups!$C12),Data!$A$1:$P$11014,9,0)),"-",VLOOKUP(CONCATENATE(Lookups!$D$31,Lookups!$D$32,Lookups!$D$35,Lookups!$C12),Data!$A$1:$P$11014,9,0))</f>
        <v>0</v>
      </c>
      <c r="G19" s="35">
        <f>IFERROR(IF(Lookups!$C$31=2,(F19/C19)*100,(F19/E19)*100),"-")</f>
        <v>0</v>
      </c>
      <c r="H19" s="34"/>
      <c r="I19" s="34"/>
      <c r="J19" s="89"/>
      <c r="K19" s="89"/>
      <c r="L19" s="18"/>
      <c r="M19" s="18"/>
    </row>
    <row r="20" spans="1:13" x14ac:dyDescent="0.25">
      <c r="A20" s="15"/>
      <c r="B20" s="38" t="s">
        <v>26</v>
      </c>
      <c r="C20" s="34">
        <f>IF(ISNA(VLOOKUP(CONCATENATE(Lookups!$D$31,Lookups!$D$32,Lookups!$D$35,Lookups!$C13),Data!$A$1:$P$11014,6,0)),"-",VLOOKUP(CONCATENATE(Lookups!$D$31,Lookups!$D$32,Lookups!$D$35,Lookups!$C13),Data!$A$1:$P$11014,6,0))</f>
        <v>861</v>
      </c>
      <c r="D20" s="34" t="str">
        <f>IF(ISNA(VLOOKUP(CONCATENATE(Lookups!$D$31,Lookups!$D$32,Lookups!$D$35,Lookups!$C13),Data!$A$1:$P$11014,7,0)),"-",VLOOKUP(CONCATENATE(Lookups!$D$31,Lookups!$D$32,Lookups!$D$35,Lookups!$C13),Data!$A$1:$P$11014,7,0))</f>
        <v>217</v>
      </c>
      <c r="E20" s="34" t="str">
        <f>IF(ISNA(VLOOKUP(CONCATENATE(Lookups!$D$31,Lookups!$D$32,Lookups!$D$35,Lookups!$C13),Data!$A$1:$P$11014,8,0)),"-",VLOOKUP(CONCATENATE(Lookups!$D$31,Lookups!$D$32,Lookups!$D$35,Lookups!$C13),Data!$A$1:$P$11014,8,0))</f>
        <v>644</v>
      </c>
      <c r="F20" s="34">
        <f>IF(ISNA(VLOOKUP(CONCATENATE(Lookups!$D$31,Lookups!$D$32,Lookups!$D$35,Lookups!$C13),Data!$A$1:$P$11014,9,0)),"-",VLOOKUP(CONCATENATE(Lookups!$D$31,Lookups!$D$32,Lookups!$D$35,Lookups!$C13),Data!$A$1:$P$11014,9,0))</f>
        <v>13</v>
      </c>
      <c r="G20" s="35">
        <f>IFERROR(IF(Lookups!$C$31=2,(F20/C20)*100,(F20/E20)*100),"-")</f>
        <v>2.018633540372671</v>
      </c>
      <c r="H20" s="34"/>
      <c r="I20" s="34"/>
      <c r="J20" s="89"/>
      <c r="K20" s="89"/>
      <c r="L20" s="18"/>
      <c r="M20" s="18"/>
    </row>
    <row r="21" spans="1:13" x14ac:dyDescent="0.25">
      <c r="A21" s="33"/>
      <c r="B21" s="38" t="s">
        <v>27</v>
      </c>
      <c r="C21" s="34">
        <f>IF(ISNA(VLOOKUP(CONCATENATE(Lookups!$D$31,Lookups!$D$32,Lookups!$D$35,Lookups!$C14),Data!$A$1:$P$11014,6,0)),"-",VLOOKUP(CONCATENATE(Lookups!$D$31,Lookups!$D$32,Lookups!$D$35,Lookups!$C14),Data!$A$1:$P$11014,6,0))</f>
        <v>708</v>
      </c>
      <c r="D21" s="34" t="str">
        <f>IF(ISNA(VLOOKUP(CONCATENATE(Lookups!$D$31,Lookups!$D$32,Lookups!$D$35,Lookups!$C14),Data!$A$1:$P$11014,7,0)),"-",VLOOKUP(CONCATENATE(Lookups!$D$31,Lookups!$D$32,Lookups!$D$35,Lookups!$C14),Data!$A$1:$P$11014,7,0))</f>
        <v>217</v>
      </c>
      <c r="E21" s="34" t="str">
        <f>IF(ISNA(VLOOKUP(CONCATENATE(Lookups!$D$31,Lookups!$D$32,Lookups!$D$35,Lookups!$C14),Data!$A$1:$P$11014,8,0)),"-",VLOOKUP(CONCATENATE(Lookups!$D$31,Lookups!$D$32,Lookups!$D$35,Lookups!$C14),Data!$A$1:$P$11014,8,0))</f>
        <v>491</v>
      </c>
      <c r="F21" s="34">
        <f>IF(ISNA(VLOOKUP(CONCATENATE(Lookups!$D$31,Lookups!$D$32,Lookups!$D$35,Lookups!$C14),Data!$A$1:$P$11014,9,0)),"-",VLOOKUP(CONCATENATE(Lookups!$D$31,Lookups!$D$32,Lookups!$D$35,Lookups!$C14),Data!$A$1:$P$11014,9,0))</f>
        <v>9</v>
      </c>
      <c r="G21" s="35">
        <f>IFERROR(IF(Lookups!$C$31=2,(F21/C21)*100,(F21/E21)*100),"-")</f>
        <v>1.8329938900203666</v>
      </c>
      <c r="H21" s="34"/>
      <c r="I21" s="34"/>
      <c r="J21" s="89"/>
      <c r="K21" s="89"/>
      <c r="L21" s="18"/>
      <c r="M21" s="18"/>
    </row>
    <row r="22" spans="1:13" x14ac:dyDescent="0.25">
      <c r="A22" s="33"/>
      <c r="B22" s="38" t="s">
        <v>28</v>
      </c>
      <c r="C22" s="34">
        <f>IF(ISNA(VLOOKUP(CONCATENATE(Lookups!$D$31,Lookups!$D$32,Lookups!$D$35,Lookups!$C15),Data!$A$1:$P$11014,6,0)),"-",VLOOKUP(CONCATENATE(Lookups!$D$31,Lookups!$D$32,Lookups!$D$35,Lookups!$C15),Data!$A$1:$P$11014,6,0))</f>
        <v>153</v>
      </c>
      <c r="D22" s="34" t="str">
        <f>IF(ISNA(VLOOKUP(CONCATENATE(Lookups!$D$31,Lookups!$D$32,Lookups!$D$35,Lookups!$C15),Data!$A$1:$P$11014,7,0)),"-",VLOOKUP(CONCATENATE(Lookups!$D$31,Lookups!$D$32,Lookups!$D$35,Lookups!$C15),Data!$A$1:$P$11014,7,0))</f>
        <v>0</v>
      </c>
      <c r="E22" s="34" t="str">
        <f>IF(ISNA(VLOOKUP(CONCATENATE(Lookups!$D$31,Lookups!$D$32,Lookups!$D$35,Lookups!$C15),Data!$A$1:$P$11014,8,0)),"-",VLOOKUP(CONCATENATE(Lookups!$D$31,Lookups!$D$32,Lookups!$D$35,Lookups!$C15),Data!$A$1:$P$11014,8,0))</f>
        <v>153</v>
      </c>
      <c r="F22" s="34">
        <f>IF(ISNA(VLOOKUP(CONCATENATE(Lookups!$D$31,Lookups!$D$32,Lookups!$D$35,Lookups!$C15),Data!$A$1:$P$11014,9,0)),"-",VLOOKUP(CONCATENATE(Lookups!$D$31,Lookups!$D$32,Lookups!$D$35,Lookups!$C15),Data!$A$1:$P$11014,9,0))</f>
        <v>4</v>
      </c>
      <c r="G22" s="35">
        <f>IFERROR(IF(Lookups!$C$31=2,(F22/C22)*100,(F22/E22)*100),"-")</f>
        <v>2.6143790849673203</v>
      </c>
      <c r="H22" s="34"/>
      <c r="I22" s="34"/>
      <c r="J22" s="89"/>
      <c r="K22" s="89"/>
      <c r="L22" s="18"/>
      <c r="M22" s="18"/>
    </row>
    <row r="23" spans="1:13" x14ac:dyDescent="0.25">
      <c r="A23" s="33"/>
      <c r="B23" s="38" t="s">
        <v>29</v>
      </c>
      <c r="C23" s="34">
        <f>IF(ISNA(VLOOKUP(CONCATENATE(Lookups!$D$31,Lookups!$D$32,Lookups!$D$35,Lookups!$C16),Data!$A$1:$P$11014,6,0)),"-",VLOOKUP(CONCATENATE(Lookups!$D$31,Lookups!$D$32,Lookups!$D$35,Lookups!$C16),Data!$A$1:$P$11014,6,0))</f>
        <v>286</v>
      </c>
      <c r="D23" s="34" t="str">
        <f>IF(ISNA(VLOOKUP(CONCATENATE(Lookups!$D$31,Lookups!$D$32,Lookups!$D$35,Lookups!$C16),Data!$A$1:$P$11014,7,0)),"-",VLOOKUP(CONCATENATE(Lookups!$D$31,Lookups!$D$32,Lookups!$D$35,Lookups!$C16),Data!$A$1:$P$11014,7,0))</f>
        <v>114</v>
      </c>
      <c r="E23" s="34" t="str">
        <f>IF(ISNA(VLOOKUP(CONCATENATE(Lookups!$D$31,Lookups!$D$32,Lookups!$D$35,Lookups!$C16),Data!$A$1:$P$11014,8,0)),"-",VLOOKUP(CONCATENATE(Lookups!$D$31,Lookups!$D$32,Lookups!$D$35,Lookups!$C16),Data!$A$1:$P$11014,8,0))</f>
        <v>172</v>
      </c>
      <c r="F23" s="34">
        <f>IF(ISNA(VLOOKUP(CONCATENATE(Lookups!$D$31,Lookups!$D$32,Lookups!$D$35,Lookups!$C16),Data!$A$1:$P$11014,9,0)),"-",VLOOKUP(CONCATENATE(Lookups!$D$31,Lookups!$D$32,Lookups!$D$35,Lookups!$C16),Data!$A$1:$P$11014,9,0))</f>
        <v>2</v>
      </c>
      <c r="G23" s="35">
        <f>IFERROR(IF(Lookups!$C$31=2,(F23/C23)*100,(F23/E23)*100),"-")</f>
        <v>1.1627906976744187</v>
      </c>
      <c r="H23" s="34"/>
      <c r="I23" s="34"/>
      <c r="J23" s="89"/>
      <c r="K23" s="89"/>
      <c r="L23" s="18"/>
      <c r="M23" s="18"/>
    </row>
    <row r="24" spans="1:13" x14ac:dyDescent="0.25">
      <c r="A24" s="33"/>
      <c r="B24" s="39" t="s">
        <v>30</v>
      </c>
      <c r="C24" s="34">
        <f>IF(ISNA(VLOOKUP(CONCATENATE(Lookups!$D$31,Lookups!$D$32,Lookups!$D$35,Lookups!$C17),Data!$A$1:$P$11014,6,0)),"-",VLOOKUP(CONCATENATE(Lookups!$D$31,Lookups!$D$32,Lookups!$D$35,Lookups!$C17),Data!$A$1:$P$11014,6,0))</f>
        <v>1083</v>
      </c>
      <c r="D24" s="34" t="str">
        <f>IF(ISNA(VLOOKUP(CONCATENATE(Lookups!$D$31,Lookups!$D$32,Lookups!$D$35,Lookups!$C17),Data!$A$1:$P$11014,7,0)),"-",VLOOKUP(CONCATENATE(Lookups!$D$31,Lookups!$D$32,Lookups!$D$35,Lookups!$C17),Data!$A$1:$P$11014,7,0))</f>
        <v>508</v>
      </c>
      <c r="E24" s="34" t="str">
        <f>IF(ISNA(VLOOKUP(CONCATENATE(Lookups!$D$31,Lookups!$D$32,Lookups!$D$35,Lookups!$C17),Data!$A$1:$P$11014,8,0)),"-",VLOOKUP(CONCATENATE(Lookups!$D$31,Lookups!$D$32,Lookups!$D$35,Lookups!$C17),Data!$A$1:$P$11014,8,0))</f>
        <v>575</v>
      </c>
      <c r="F24" s="34">
        <f>IF(ISNA(VLOOKUP(CONCATENATE(Lookups!$D$31,Lookups!$D$32,Lookups!$D$35,Lookups!$C17),Data!$A$1:$P$11014,9,0)),"-",VLOOKUP(CONCATENATE(Lookups!$D$31,Lookups!$D$32,Lookups!$D$35,Lookups!$C17),Data!$A$1:$P$11014,9,0))</f>
        <v>33</v>
      </c>
      <c r="G24" s="35">
        <f>IFERROR(IF(Lookups!$C$31=2,(F24/C24)*100,(F24/E24)*100),"-")</f>
        <v>5.7391304347826084</v>
      </c>
      <c r="H24" s="34"/>
      <c r="I24" s="34"/>
      <c r="J24" s="89"/>
      <c r="K24" s="89"/>
      <c r="L24" s="18"/>
      <c r="M24" s="18"/>
    </row>
    <row r="25" spans="1:13" x14ac:dyDescent="0.25">
      <c r="A25" s="15"/>
      <c r="B25" s="38" t="s">
        <v>31</v>
      </c>
      <c r="C25" s="34">
        <f>IF(ISNA(VLOOKUP(CONCATENATE(Lookups!$D$31,Lookups!$D$32,Lookups!$D$35,Lookups!$C18),Data!$A$1:$P$11014,6,0)),"-",VLOOKUP(CONCATENATE(Lookups!$D$31,Lookups!$D$32,Lookups!$D$35,Lookups!$C18),Data!$A$1:$P$11014,6,0))</f>
        <v>236</v>
      </c>
      <c r="D25" s="34" t="str">
        <f>IF(ISNA(VLOOKUP(CONCATENATE(Lookups!$D$31,Lookups!$D$32,Lookups!$D$35,Lookups!$C18),Data!$A$1:$P$11014,7,0)),"-",VLOOKUP(CONCATENATE(Lookups!$D$31,Lookups!$D$32,Lookups!$D$35,Lookups!$C18),Data!$A$1:$P$11014,7,0))</f>
        <v>147</v>
      </c>
      <c r="E25" s="34" t="str">
        <f>IF(ISNA(VLOOKUP(CONCATENATE(Lookups!$D$31,Lookups!$D$32,Lookups!$D$35,Lookups!$C18),Data!$A$1:$P$11014,8,0)),"-",VLOOKUP(CONCATENATE(Lookups!$D$31,Lookups!$D$32,Lookups!$D$35,Lookups!$C18),Data!$A$1:$P$11014,8,0))</f>
        <v>89</v>
      </c>
      <c r="F25" s="34">
        <f>IF(ISNA(VLOOKUP(CONCATENATE(Lookups!$D$31,Lookups!$D$32,Lookups!$D$35,Lookups!$C18),Data!$A$1:$P$11014,9,0)),"-",VLOOKUP(CONCATENATE(Lookups!$D$31,Lookups!$D$32,Lookups!$D$35,Lookups!$C18),Data!$A$1:$P$11014,9,0))</f>
        <v>0</v>
      </c>
      <c r="G25" s="35">
        <f>IFERROR(IF(Lookups!$C$31=2,(F25/C25)*100,(F25/E25)*100),"-")</f>
        <v>0</v>
      </c>
      <c r="H25" s="34"/>
      <c r="I25" s="34"/>
      <c r="J25" s="89"/>
      <c r="K25" s="89"/>
      <c r="L25" s="18"/>
      <c r="M25" s="18"/>
    </row>
    <row r="26" spans="1:13" x14ac:dyDescent="0.25">
      <c r="A26" s="33"/>
      <c r="B26" s="38" t="s">
        <v>32</v>
      </c>
      <c r="C26" s="34">
        <f>IF(ISNA(VLOOKUP(CONCATENATE(Lookups!$D$31,Lookups!$D$32,Lookups!$D$35,Lookups!$C19),Data!$A$1:$P$11014,6,0)),"-",VLOOKUP(CONCATENATE(Lookups!$D$31,Lookups!$D$32,Lookups!$D$35,Lookups!$C19),Data!$A$1:$P$11014,6,0))</f>
        <v>340</v>
      </c>
      <c r="D26" s="34" t="str">
        <f>IF(ISNA(VLOOKUP(CONCATENATE(Lookups!$D$31,Lookups!$D$32,Lookups!$D$35,Lookups!$C19),Data!$A$1:$P$11014,7,0)),"-",VLOOKUP(CONCATENATE(Lookups!$D$31,Lookups!$D$32,Lookups!$D$35,Lookups!$C19),Data!$A$1:$P$11014,7,0))</f>
        <v>121</v>
      </c>
      <c r="E26" s="34" t="str">
        <f>IF(ISNA(VLOOKUP(CONCATENATE(Lookups!$D$31,Lookups!$D$32,Lookups!$D$35,Lookups!$C19),Data!$A$1:$P$11014,8,0)),"-",VLOOKUP(CONCATENATE(Lookups!$D$31,Lookups!$D$32,Lookups!$D$35,Lookups!$C19),Data!$A$1:$P$11014,8,0))</f>
        <v>219</v>
      </c>
      <c r="F26" s="34">
        <f>IF(ISNA(VLOOKUP(CONCATENATE(Lookups!$D$31,Lookups!$D$32,Lookups!$D$35,Lookups!$C19),Data!$A$1:$P$11014,9,0)),"-",VLOOKUP(CONCATENATE(Lookups!$D$31,Lookups!$D$32,Lookups!$D$35,Lookups!$C19),Data!$A$1:$P$11014,9,0))</f>
        <v>1</v>
      </c>
      <c r="G26" s="35">
        <f>IFERROR(IF(Lookups!$C$31=2,(F26/C26)*100,(F26/E26)*100),"-")</f>
        <v>0.45662100456621002</v>
      </c>
      <c r="H26" s="34"/>
      <c r="I26" s="34"/>
      <c r="J26" s="89"/>
      <c r="K26" s="89"/>
      <c r="L26" s="18"/>
      <c r="M26" s="18"/>
    </row>
    <row r="27" spans="1:13" x14ac:dyDescent="0.25">
      <c r="A27" s="33"/>
      <c r="B27" s="38" t="s">
        <v>33</v>
      </c>
      <c r="C27" s="34">
        <f>IF(ISNA(VLOOKUP(CONCATENATE(Lookups!$D$31,Lookups!$D$32,Lookups!$D$35,Lookups!$C20),Data!$A$1:$P$11014,6,0)),"-",VLOOKUP(CONCATENATE(Lookups!$D$31,Lookups!$D$32,Lookups!$D$35,Lookups!$C20),Data!$A$1:$P$11014,6,0))</f>
        <v>109</v>
      </c>
      <c r="D27" s="34" t="str">
        <f>IF(ISNA(VLOOKUP(CONCATENATE(Lookups!$D$31,Lookups!$D$32,Lookups!$D$35,Lookups!$C20),Data!$A$1:$P$11014,7,0)),"-",VLOOKUP(CONCATENATE(Lookups!$D$31,Lookups!$D$32,Lookups!$D$35,Lookups!$C20),Data!$A$1:$P$11014,7,0))</f>
        <v>48</v>
      </c>
      <c r="E27" s="34" t="str">
        <f>IF(ISNA(VLOOKUP(CONCATENATE(Lookups!$D$31,Lookups!$D$32,Lookups!$D$35,Lookups!$C20),Data!$A$1:$P$11014,8,0)),"-",VLOOKUP(CONCATENATE(Lookups!$D$31,Lookups!$D$32,Lookups!$D$35,Lookups!$C20),Data!$A$1:$P$11014,8,0))</f>
        <v>61</v>
      </c>
      <c r="F27" s="34">
        <f>IF(ISNA(VLOOKUP(CONCATENATE(Lookups!$D$31,Lookups!$D$32,Lookups!$D$35,Lookups!$C20),Data!$A$1:$P$11014,9,0)),"-",VLOOKUP(CONCATENATE(Lookups!$D$31,Lookups!$D$32,Lookups!$D$35,Lookups!$C20),Data!$A$1:$P$11014,9,0))</f>
        <v>0</v>
      </c>
      <c r="G27" s="35">
        <f>IFERROR(IF(Lookups!$C$31=2,(F27/C27)*100,(F27/E27)*100),"-")</f>
        <v>0</v>
      </c>
      <c r="H27" s="34"/>
      <c r="I27" s="34"/>
      <c r="J27" s="89"/>
      <c r="K27" s="89"/>
      <c r="L27" s="18"/>
      <c r="M27" s="18"/>
    </row>
    <row r="28" spans="1:13" x14ac:dyDescent="0.25">
      <c r="A28" s="33"/>
      <c r="B28" s="38" t="s">
        <v>34</v>
      </c>
      <c r="C28" s="34">
        <f>IF(ISNA(VLOOKUP(CONCATENATE(Lookups!$D$31,Lookups!$D$32,Lookups!$D$35,Lookups!$C21),Data!$A$1:$P$11014,6,0)),"-",VLOOKUP(CONCATENATE(Lookups!$D$31,Lookups!$D$32,Lookups!$D$35,Lookups!$C21),Data!$A$1:$P$11014,6,0))</f>
        <v>699</v>
      </c>
      <c r="D28" s="34" t="str">
        <f>IF(ISNA(VLOOKUP(CONCATENATE(Lookups!$D$31,Lookups!$D$32,Lookups!$D$35,Lookups!$C21),Data!$A$1:$P$11014,7,0)),"-",VLOOKUP(CONCATENATE(Lookups!$D$31,Lookups!$D$32,Lookups!$D$35,Lookups!$C21),Data!$A$1:$P$11014,7,0))</f>
        <v>276</v>
      </c>
      <c r="E28" s="34" t="str">
        <f>IF(ISNA(VLOOKUP(CONCATENATE(Lookups!$D$31,Lookups!$D$32,Lookups!$D$35,Lookups!$C21),Data!$A$1:$P$11014,8,0)),"-",VLOOKUP(CONCATENATE(Lookups!$D$31,Lookups!$D$32,Lookups!$D$35,Lookups!$C21),Data!$A$1:$P$11014,8,0))</f>
        <v>423</v>
      </c>
      <c r="F28" s="34">
        <f>IF(ISNA(VLOOKUP(CONCATENATE(Lookups!$D$31,Lookups!$D$32,Lookups!$D$35,Lookups!$C21),Data!$A$1:$P$11014,9,0)),"-",VLOOKUP(CONCATENATE(Lookups!$D$31,Lookups!$D$32,Lookups!$D$35,Lookups!$C21),Data!$A$1:$P$11014,9,0))</f>
        <v>15</v>
      </c>
      <c r="G28" s="35">
        <f>IFERROR(IF(Lookups!$C$31=2,(F28/C28)*100,(F28/E28)*100),"-")</f>
        <v>3.5460992907801421</v>
      </c>
      <c r="H28" s="34"/>
      <c r="I28" s="34"/>
      <c r="J28" s="89"/>
      <c r="K28" s="89"/>
      <c r="L28" s="18"/>
      <c r="M28" s="18"/>
    </row>
    <row r="29" spans="1:13" x14ac:dyDescent="0.25">
      <c r="A29" s="33"/>
      <c r="B29" s="38" t="s">
        <v>212</v>
      </c>
      <c r="C29" s="34">
        <f>IF(ISNA(VLOOKUP(CONCATENATE(Lookups!$D$31,Lookups!$D$32,Lookups!$D$35,Lookups!$C22),Data!$A$1:$P$11014,6,0)),"-",VLOOKUP(CONCATENATE(Lookups!$D$31,Lookups!$D$32,Lookups!$D$35,Lookups!$C22),Data!$A$1:$P$11014,6,0))</f>
        <v>369</v>
      </c>
      <c r="D29" s="34" t="str">
        <f>IF(ISNA(VLOOKUP(CONCATENATE(Lookups!$D$31,Lookups!$D$32,Lookups!$D$35,Lookups!$C22),Data!$A$1:$P$11014,7,0)),"-",VLOOKUP(CONCATENATE(Lookups!$D$31,Lookups!$D$32,Lookups!$D$35,Lookups!$C22),Data!$A$1:$P$11014,7,0))</f>
        <v>168</v>
      </c>
      <c r="E29" s="34" t="str">
        <f>IF(ISNA(VLOOKUP(CONCATENATE(Lookups!$D$31,Lookups!$D$32,Lookups!$D$35,Lookups!$C22),Data!$A$1:$P$11014,8,0)),"-",VLOOKUP(CONCATENATE(Lookups!$D$31,Lookups!$D$32,Lookups!$D$35,Lookups!$C22),Data!$A$1:$P$11014,8,0))</f>
        <v>201</v>
      </c>
      <c r="F29" s="34">
        <f>IF(ISNA(VLOOKUP(CONCATENATE(Lookups!$D$31,Lookups!$D$32,Lookups!$D$35,Lookups!$C22),Data!$A$1:$P$11014,9,0)),"-",VLOOKUP(CONCATENATE(Lookups!$D$31,Lookups!$D$32,Lookups!$D$35,Lookups!$C22),Data!$A$1:$P$11014,9,0))</f>
        <v>10</v>
      </c>
      <c r="G29" s="35">
        <f>IFERROR(IF(Lookups!$C$31=2,(F29/C29)*100,(F29/E29)*100),"-")</f>
        <v>4.9751243781094532</v>
      </c>
      <c r="H29" s="34"/>
      <c r="I29" s="34"/>
      <c r="J29" s="89"/>
      <c r="K29" s="89"/>
      <c r="L29" s="18"/>
      <c r="M29" s="18"/>
    </row>
    <row r="30" spans="1:13" x14ac:dyDescent="0.25">
      <c r="A30" s="33"/>
      <c r="B30" s="38" t="s">
        <v>213</v>
      </c>
      <c r="C30" s="34">
        <f>IF(ISNA(VLOOKUP(CONCATENATE(Lookups!$D$31,Lookups!$D$32,Lookups!$D$35,Lookups!$C23),Data!$A$1:$P$11014,6,0)),"-",VLOOKUP(CONCATENATE(Lookups!$D$31,Lookups!$D$32,Lookups!$D$35,Lookups!$C23),Data!$A$1:$P$11014,6,0))</f>
        <v>330</v>
      </c>
      <c r="D30" s="34" t="str">
        <f>IF(ISNA(VLOOKUP(CONCATENATE(Lookups!$D$31,Lookups!$D$32,Lookups!$D$35,Lookups!$C23),Data!$A$1:$P$11014,7,0)),"-",VLOOKUP(CONCATENATE(Lookups!$D$31,Lookups!$D$32,Lookups!$D$35,Lookups!$C23),Data!$A$1:$P$11014,7,0))</f>
        <v>108</v>
      </c>
      <c r="E30" s="34" t="str">
        <f>IF(ISNA(VLOOKUP(CONCATENATE(Lookups!$D$31,Lookups!$D$32,Lookups!$D$35,Lookups!$C23),Data!$A$1:$P$11014,8,0)),"-",VLOOKUP(CONCATENATE(Lookups!$D$31,Lookups!$D$32,Lookups!$D$35,Lookups!$C23),Data!$A$1:$P$11014,8,0))</f>
        <v>222</v>
      </c>
      <c r="F30" s="34">
        <f>IF(ISNA(VLOOKUP(CONCATENATE(Lookups!$D$31,Lookups!$D$32,Lookups!$D$35,Lookups!$C23),Data!$A$1:$P$11014,9,0)),"-",VLOOKUP(CONCATENATE(Lookups!$D$31,Lookups!$D$32,Lookups!$D$35,Lookups!$C23),Data!$A$1:$P$11014,9,0))</f>
        <v>5</v>
      </c>
      <c r="G30" s="35">
        <f>IFERROR(IF(Lookups!$C$31=2,(F30/C30)*100,(F30/E30)*100),"-")</f>
        <v>2.2522522522522523</v>
      </c>
      <c r="H30" s="34"/>
      <c r="I30" s="34"/>
      <c r="J30" s="89"/>
      <c r="K30" s="89"/>
      <c r="L30" s="18"/>
      <c r="M30" s="18"/>
    </row>
    <row r="31" spans="1:13" ht="15" customHeight="1" x14ac:dyDescent="0.25">
      <c r="A31" s="33"/>
      <c r="B31" s="38" t="s">
        <v>205</v>
      </c>
      <c r="C31" s="34">
        <f>IF(ISNA(VLOOKUP(CONCATENATE(Lookups!$D$31,Lookups!$D$32,Lookups!$D$35,Lookups!$C24),Data!$A$1:$P$11014,6,0)),"-",VLOOKUP(CONCATENATE(Lookups!$D$31,Lookups!$D$32,Lookups!$D$35,Lookups!$C24),Data!$A$1:$P$11014,6,0))</f>
        <v>1948</v>
      </c>
      <c r="D31" s="34" t="str">
        <f>IF(ISNA(VLOOKUP(CONCATENATE(Lookups!$D$31,Lookups!$D$32,Lookups!$D$35,Lookups!$C24),Data!$A$1:$P$11014,7,0)),"-",VLOOKUP(CONCATENATE(Lookups!$D$31,Lookups!$D$32,Lookups!$D$35,Lookups!$C24),Data!$A$1:$P$11014,7,0))</f>
        <v>772</v>
      </c>
      <c r="E31" s="34" t="str">
        <f>IF(ISNA(VLOOKUP(CONCATENATE(Lookups!$D$31,Lookups!$D$32,Lookups!$D$35,Lookups!$C24),Data!$A$1:$P$11014,8,0)),"-",VLOOKUP(CONCATENATE(Lookups!$D$31,Lookups!$D$32,Lookups!$D$35,Lookups!$C24),Data!$A$1:$P$11014,8,0))</f>
        <v>1176</v>
      </c>
      <c r="F31" s="34">
        <f>IF(ISNA(VLOOKUP(CONCATENATE(Lookups!$D$31,Lookups!$D$32,Lookups!$D$35,Lookups!$C24),Data!$A$1:$P$11014,9,0)),"-",VLOOKUP(CONCATENATE(Lookups!$D$31,Lookups!$D$32,Lookups!$D$35,Lookups!$C24),Data!$A$1:$P$11014,9,0))</f>
        <v>5</v>
      </c>
      <c r="G31" s="35">
        <f>IFERROR(IF(Lookups!$C$31=2,(F31/C31)*100,(F31/E31)*100),"-")</f>
        <v>0.42517006802721091</v>
      </c>
      <c r="H31" s="34"/>
      <c r="I31" s="34"/>
      <c r="J31" s="89"/>
      <c r="K31" s="89"/>
      <c r="L31" s="18"/>
      <c r="M31" s="18"/>
    </row>
    <row r="32" spans="1:13" ht="8.25" customHeight="1" x14ac:dyDescent="0.25">
      <c r="A32" s="33"/>
      <c r="B32" s="38" t="s">
        <v>206</v>
      </c>
      <c r="C32" s="34">
        <f>IF(ISNA(VLOOKUP(CONCATENATE(Lookups!$D$31,Lookups!$D$32,Lookups!$D$35,Lookups!$C25),Data!$A$1:$P$11014,6,0)),"-",VLOOKUP(CONCATENATE(Lookups!$D$31,Lookups!$D$32,Lookups!$D$35,Lookups!$C25),Data!$A$1:$P$11014,6,0))</f>
        <v>158</v>
      </c>
      <c r="D32" s="34" t="str">
        <f>IF(ISNA(VLOOKUP(CONCATENATE(Lookups!$D$31,Lookups!$D$32,Lookups!$D$35,Lookups!$C25),Data!$A$1:$P$11014,7,0)),"-",VLOOKUP(CONCATENATE(Lookups!$D$31,Lookups!$D$32,Lookups!$D$35,Lookups!$C25),Data!$A$1:$P$11014,7,0))</f>
        <v>46</v>
      </c>
      <c r="E32" s="34" t="str">
        <f>IF(ISNA(VLOOKUP(CONCATENATE(Lookups!$D$31,Lookups!$D$32,Lookups!$D$35,Lookups!$C25),Data!$A$1:$P$11014,8,0)),"-",VLOOKUP(CONCATENATE(Lookups!$D$31,Lookups!$D$32,Lookups!$D$35,Lookups!$C25),Data!$A$1:$P$11014,8,0))</f>
        <v>112</v>
      </c>
      <c r="F32" s="34">
        <f>IF(ISNA(VLOOKUP(CONCATENATE(Lookups!$D$31,Lookups!$D$32,Lookups!$D$35,Lookups!$C25),Data!$A$1:$P$11014,9,0)),"-",VLOOKUP(CONCATENATE(Lookups!$D$31,Lookups!$D$32,Lookups!$D$35,Lookups!$C25),Data!$A$1:$P$11014,9,0))</f>
        <v>0</v>
      </c>
      <c r="G32" s="35">
        <f>IFERROR(IF(Lookups!$C$31=2,(F32/C32)*100,(F32/E32)*100),"-")</f>
        <v>0</v>
      </c>
      <c r="H32" s="34"/>
      <c r="I32" s="34"/>
      <c r="J32" s="89"/>
      <c r="K32" s="89"/>
      <c r="L32" s="18"/>
      <c r="M32" s="18"/>
    </row>
    <row r="33" spans="1:21" ht="6" customHeight="1" x14ac:dyDescent="0.25">
      <c r="A33" s="40"/>
      <c r="B33" s="40" t="s">
        <v>207</v>
      </c>
      <c r="C33" s="34">
        <f>IF(ISNA(VLOOKUP(CONCATENATE(Lookups!$D$31,Lookups!$D$32,Lookups!$D$35,Lookups!$C26),Data!$A$1:$P$11014,6,0)),"-",VLOOKUP(CONCATENATE(Lookups!$D$31,Lookups!$D$32,Lookups!$D$35,Lookups!$C26),Data!$A$1:$P$11014,6,0))</f>
        <v>357</v>
      </c>
      <c r="D33" s="34" t="str">
        <f>IF(ISNA(VLOOKUP(CONCATENATE(Lookups!$D$31,Lookups!$D$32,Lookups!$D$35,Lookups!$C26),Data!$A$1:$P$11014,7,0)),"-",VLOOKUP(CONCATENATE(Lookups!$D$31,Lookups!$D$32,Lookups!$D$35,Lookups!$C26),Data!$A$1:$P$11014,7,0))</f>
        <v>229</v>
      </c>
      <c r="E33" s="34" t="str">
        <f>IF(ISNA(VLOOKUP(CONCATENATE(Lookups!$D$31,Lookups!$D$32,Lookups!$D$35,Lookups!$C26),Data!$A$1:$P$11014,8,0)),"-",VLOOKUP(CONCATENATE(Lookups!$D$31,Lookups!$D$32,Lookups!$D$35,Lookups!$C26),Data!$A$1:$P$11014,8,0))</f>
        <v>128</v>
      </c>
      <c r="F33" s="34">
        <f>IF(ISNA(VLOOKUP(CONCATENATE(Lookups!$D$31,Lookups!$D$32,Lookups!$D$35,Lookups!$C26),Data!$A$1:$P$11014,9,0)),"-",VLOOKUP(CONCATENATE(Lookups!$D$31,Lookups!$D$32,Lookups!$D$35,Lookups!$C26),Data!$A$1:$P$11014,9,0))</f>
        <v>3</v>
      </c>
      <c r="G33" s="35">
        <f>IFERROR(IF(Lookups!$C$31=2,(F33/C33)*100,(F33/E33)*100),"-")</f>
        <v>2.34375</v>
      </c>
      <c r="H33" s="34"/>
      <c r="I33" s="34"/>
      <c r="J33" s="89"/>
      <c r="K33" s="89"/>
      <c r="L33" s="18"/>
      <c r="M33" s="18"/>
    </row>
    <row r="34" spans="1:21" ht="6.75" customHeight="1" x14ac:dyDescent="0.25">
      <c r="A34" s="33"/>
      <c r="B34" s="40" t="s">
        <v>208</v>
      </c>
      <c r="C34" s="34">
        <f>IF(ISNA(VLOOKUP(CONCATENATE(Lookups!$D$31,Lookups!$D$32,Lookups!$D$35,Lookups!$C27),Data!$A$1:$P$11014,6,0)),"-",VLOOKUP(CONCATENATE(Lookups!$D$31,Lookups!$D$32,Lookups!$D$35,Lookups!$C27),Data!$A$1:$P$11014,6,0))</f>
        <v>1433</v>
      </c>
      <c r="D34" s="34" t="str">
        <f>IF(ISNA(VLOOKUP(CONCATENATE(Lookups!$D$31,Lookups!$D$32,Lookups!$D$35,Lookups!$C27),Data!$A$1:$P$11014,7,0)),"-",VLOOKUP(CONCATENATE(Lookups!$D$31,Lookups!$D$32,Lookups!$D$35,Lookups!$C27),Data!$A$1:$P$11014,7,0))</f>
        <v>497</v>
      </c>
      <c r="E34" s="34" t="str">
        <f>IF(ISNA(VLOOKUP(CONCATENATE(Lookups!$D$31,Lookups!$D$32,Lookups!$D$35,Lookups!$C27),Data!$A$1:$P$11014,8,0)),"-",VLOOKUP(CONCATENATE(Lookups!$D$31,Lookups!$D$32,Lookups!$D$35,Lookups!$C27),Data!$A$1:$P$11014,8,0))</f>
        <v>936</v>
      </c>
      <c r="F34" s="34">
        <f>IF(ISNA(VLOOKUP(CONCATENATE(Lookups!$D$31,Lookups!$D$32,Lookups!$D$35,Lookups!$C27),Data!$A$1:$P$11014,9,0)),"-",VLOOKUP(CONCATENATE(Lookups!$D$31,Lookups!$D$32,Lookups!$D$35,Lookups!$C27),Data!$A$1:$P$11014,9,0))</f>
        <v>2</v>
      </c>
      <c r="G34" s="35">
        <f>IFERROR(IF(Lookups!$C$31=2,(F34/C34)*100,(F34/E34)*100),"-")</f>
        <v>0.21367521367521369</v>
      </c>
      <c r="H34" s="34"/>
      <c r="I34" s="34"/>
      <c r="J34" s="36"/>
      <c r="K34" s="36"/>
      <c r="L34" s="18"/>
      <c r="M34" s="18"/>
    </row>
    <row r="35" spans="1:21" ht="15" customHeight="1" x14ac:dyDescent="0.25">
      <c r="A35" s="18"/>
      <c r="B35" s="47" t="s">
        <v>130</v>
      </c>
      <c r="C35" s="13"/>
      <c r="D35" s="32"/>
      <c r="E35" s="32"/>
      <c r="F35" s="11"/>
      <c r="G35" s="32"/>
      <c r="H35" s="11"/>
      <c r="I35" s="11"/>
      <c r="J35" s="11"/>
      <c r="K35" s="11"/>
      <c r="L35" s="18"/>
      <c r="M35" s="18"/>
    </row>
    <row r="36" spans="1:21" ht="15" customHeight="1" x14ac:dyDescent="0.25">
      <c r="A36" s="18"/>
      <c r="B36" s="275" t="s">
        <v>161</v>
      </c>
      <c r="C36" s="276"/>
      <c r="D36" s="277" t="str">
        <f ca="1">CELL("contents",Lookups!D32)</f>
        <v>January-March 2025</v>
      </c>
      <c r="E36" s="278"/>
      <c r="F36" s="126" t="s">
        <v>106</v>
      </c>
      <c r="G36" s="127">
        <f>'Table 3a -Exclusion &amp; WTA by HB'!G32</f>
        <v>45803</v>
      </c>
      <c r="H36" s="279" t="s">
        <v>153</v>
      </c>
      <c r="I36" s="276"/>
      <c r="J36" s="125"/>
      <c r="K36" s="125"/>
      <c r="L36" s="18"/>
      <c r="M36" s="18"/>
    </row>
    <row r="37" spans="1:21" ht="15" customHeight="1" x14ac:dyDescent="0.25">
      <c r="A37" s="18"/>
      <c r="B37" s="270" t="s">
        <v>154</v>
      </c>
      <c r="C37" s="271"/>
      <c r="D37" s="271"/>
      <c r="E37" s="271"/>
      <c r="F37" s="271"/>
      <c r="G37" s="271"/>
      <c r="H37" s="271"/>
      <c r="I37" s="271"/>
      <c r="J37" s="128"/>
      <c r="K37" s="128"/>
      <c r="L37" s="18"/>
      <c r="M37" s="18"/>
    </row>
    <row r="38" spans="1:21" ht="24.75" customHeight="1" x14ac:dyDescent="0.25">
      <c r="A38" s="18"/>
      <c r="B38" s="280" t="s">
        <v>70</v>
      </c>
      <c r="C38" s="281"/>
      <c r="D38" s="281"/>
      <c r="E38" s="281"/>
      <c r="F38" s="281"/>
      <c r="G38" s="281"/>
      <c r="H38" s="281"/>
      <c r="I38" s="281"/>
      <c r="J38" s="281"/>
      <c r="K38" s="129"/>
    </row>
    <row r="39" spans="1:21" ht="39" customHeight="1" x14ac:dyDescent="0.25">
      <c r="A39" s="18"/>
      <c r="B39" s="275" t="s">
        <v>159</v>
      </c>
      <c r="C39" s="276"/>
      <c r="D39" s="276"/>
      <c r="E39" s="276"/>
      <c r="F39" s="276"/>
      <c r="G39" s="276"/>
      <c r="H39" s="276"/>
      <c r="I39" s="276"/>
      <c r="J39" s="276"/>
      <c r="K39" s="125"/>
    </row>
    <row r="40" spans="1:21" ht="25.5" customHeight="1" x14ac:dyDescent="0.25">
      <c r="A40" s="18"/>
      <c r="B40" s="282" t="s">
        <v>196</v>
      </c>
      <c r="C40" s="282"/>
      <c r="D40" s="282"/>
      <c r="E40" s="282"/>
      <c r="F40" s="282"/>
      <c r="G40" s="282"/>
      <c r="H40" s="282"/>
      <c r="I40" s="282"/>
      <c r="J40" s="282"/>
      <c r="K40" s="130"/>
    </row>
    <row r="41" spans="1:21" s="200" customFormat="1" ht="15" customHeight="1" x14ac:dyDescent="0.25">
      <c r="A41" s="160"/>
      <c r="B41" s="199" t="s">
        <v>254</v>
      </c>
      <c r="C41" s="199"/>
      <c r="D41" s="199"/>
      <c r="E41" s="199"/>
      <c r="F41" s="199"/>
      <c r="G41" s="199"/>
      <c r="H41" s="199"/>
      <c r="I41" s="199"/>
      <c r="J41" s="199"/>
      <c r="K41" s="199"/>
      <c r="L41" s="199"/>
      <c r="M41" s="199"/>
      <c r="N41" s="199"/>
      <c r="O41" s="199"/>
      <c r="P41" s="199"/>
      <c r="Q41" s="199"/>
      <c r="R41" s="199"/>
      <c r="S41" s="199"/>
      <c r="T41" s="199"/>
      <c r="U41" s="199"/>
    </row>
    <row r="42" spans="1:21" ht="39.75" customHeight="1" x14ac:dyDescent="0.25">
      <c r="A42" s="18"/>
      <c r="B42" s="283" t="s">
        <v>80</v>
      </c>
      <c r="C42" s="283"/>
      <c r="D42" s="283"/>
      <c r="E42" s="283"/>
      <c r="F42" s="283"/>
      <c r="G42" s="283"/>
      <c r="H42" s="283"/>
      <c r="I42" s="283"/>
      <c r="J42" s="283"/>
      <c r="K42" s="131"/>
    </row>
    <row r="43" spans="1:21" x14ac:dyDescent="0.25">
      <c r="A43" s="18"/>
      <c r="B43" s="284"/>
      <c r="C43" s="285"/>
      <c r="D43" s="285"/>
      <c r="E43" s="285"/>
      <c r="F43" s="285"/>
      <c r="G43" s="285"/>
      <c r="H43" s="285"/>
      <c r="I43" s="285"/>
      <c r="J43" s="286"/>
      <c r="K43" s="132"/>
    </row>
  </sheetData>
  <mergeCells count="18">
    <mergeCell ref="C2:J2"/>
    <mergeCell ref="C7:J7"/>
    <mergeCell ref="A8:B10"/>
    <mergeCell ref="C8:C10"/>
    <mergeCell ref="D8:D10"/>
    <mergeCell ref="E8:E10"/>
    <mergeCell ref="F8:G9"/>
    <mergeCell ref="H8:H10"/>
    <mergeCell ref="B39:J39"/>
    <mergeCell ref="B40:J40"/>
    <mergeCell ref="B42:J42"/>
    <mergeCell ref="B43:J43"/>
    <mergeCell ref="B41:XFD41"/>
    <mergeCell ref="B36:C36"/>
    <mergeCell ref="D36:E36"/>
    <mergeCell ref="H36:I36"/>
    <mergeCell ref="B37:I37"/>
    <mergeCell ref="B38:J38"/>
  </mergeCells>
  <conditionalFormatting sqref="C11:K34">
    <cfRule type="expression" dxfId="3" priority="1">
      <formula>IF(#REF!=1, TRUE, FALSE)</formula>
    </cfRule>
  </conditionalFormatting>
  <conditionalFormatting sqref="D35:K35">
    <cfRule type="expression" dxfId="2" priority="2">
      <formula>IF(#REF!=1, TRUE, FALSE)</formula>
    </cfRule>
  </conditionalFormatting>
  <hyperlinks>
    <hyperlink ref="J6" location="'Table 3b -Exclusion &amp; WTA by CT'!A1" display="View Table 3b" xr:uid="{C91091DE-9F49-4793-83EE-98D7A13EF70C}"/>
    <hyperlink ref="B41:H41" r:id="rId1" display="Further information on Cancer Waiting Times, including Data Quality and Guidance (such as the Data &amp; Definitions manual) can be found on the website." xr:uid="{1CCB5FC4-2763-49F6-8D56-35E2FFDBD51F}"/>
  </hyperlinks>
  <pageMargins left="0.70866141732283472" right="0.70866141732283472" top="0.74803149606299213" bottom="0.74803149606299213" header="0.31496062992125984" footer="0.31496062992125984"/>
  <pageSetup paperSize="9"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12289" r:id="rId5" name="Drop Down 1">
              <controlPr defaultSize="0" autoLine="0" autoPict="0">
                <anchor moveWithCells="1">
                  <from>
                    <xdr:col>2</xdr:col>
                    <xdr:colOff>28575</xdr:colOff>
                    <xdr:row>3</xdr:row>
                    <xdr:rowOff>95250</xdr:rowOff>
                  </from>
                  <to>
                    <xdr:col>3</xdr:col>
                    <xdr:colOff>76200</xdr:colOff>
                    <xdr:row>3</xdr:row>
                    <xdr:rowOff>295275</xdr:rowOff>
                  </to>
                </anchor>
              </controlPr>
            </control>
          </mc:Choice>
        </mc:AlternateContent>
        <mc:AlternateContent xmlns:mc="http://schemas.openxmlformats.org/markup-compatibility/2006">
          <mc:Choice Requires="x14">
            <control shapeId="12290" r:id="rId6" name="Drop Down 2">
              <controlPr defaultSize="0" autoLine="0" autoPict="0">
                <anchor moveWithCells="1">
                  <from>
                    <xdr:col>2</xdr:col>
                    <xdr:colOff>38100</xdr:colOff>
                    <xdr:row>2</xdr:row>
                    <xdr:rowOff>85725</xdr:rowOff>
                  </from>
                  <to>
                    <xdr:col>7</xdr:col>
                    <xdr:colOff>57150</xdr:colOff>
                    <xdr:row>3</xdr:row>
                    <xdr:rowOff>9525</xdr:rowOff>
                  </to>
                </anchor>
              </controlPr>
            </control>
          </mc:Choice>
        </mc:AlternateContent>
        <mc:AlternateContent xmlns:mc="http://schemas.openxmlformats.org/markup-compatibility/2006">
          <mc:Choice Requires="x14">
            <control shapeId="12292" r:id="rId7" name="Drop Down 4">
              <controlPr defaultSize="0" autoLine="0" autoPict="0">
                <anchor moveWithCells="1">
                  <from>
                    <xdr:col>2</xdr:col>
                    <xdr:colOff>28575</xdr:colOff>
                    <xdr:row>4</xdr:row>
                    <xdr:rowOff>123825</xdr:rowOff>
                  </from>
                  <to>
                    <xdr:col>3</xdr:col>
                    <xdr:colOff>57150</xdr:colOff>
                    <xdr:row>5</xdr:row>
                    <xdr:rowOff>28575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51FB9F-BA98-4749-ACCF-4A3A5EA2B48B}">
  <dimension ref="A1:AO89"/>
  <sheetViews>
    <sheetView zoomScaleNormal="100" workbookViewId="0"/>
  </sheetViews>
  <sheetFormatPr defaultColWidth="9.140625" defaultRowHeight="15" x14ac:dyDescent="0.25"/>
  <cols>
    <col min="1" max="1" width="9.85546875" style="1" customWidth="1"/>
    <col min="2" max="2" width="9.140625" style="1"/>
    <col min="3" max="3" width="8.28515625" style="1" customWidth="1"/>
    <col min="4" max="4" width="15.7109375" style="1" customWidth="1"/>
    <col min="5" max="5" width="7.28515625" style="1" customWidth="1"/>
    <col min="6" max="6" width="9.140625" style="1"/>
    <col min="7" max="7" width="13.140625" style="1" customWidth="1"/>
    <col min="8" max="8" width="14.5703125" style="1" customWidth="1"/>
    <col min="9" max="9" width="13" style="1" customWidth="1"/>
    <col min="10" max="10" width="32.42578125" style="1" customWidth="1"/>
    <col min="11" max="11" width="39.85546875" style="1" customWidth="1"/>
    <col min="12" max="12" width="15.5703125" style="1" customWidth="1"/>
    <col min="13" max="13" width="20.5703125" style="1" customWidth="1"/>
    <col min="14" max="24" width="9.140625" style="1"/>
    <col min="25" max="25" width="16.42578125" style="1" customWidth="1"/>
    <col min="26" max="26" width="9.140625" style="1"/>
    <col min="27" max="27" width="9.140625" style="1" customWidth="1"/>
    <col min="28" max="28" width="3.5703125" style="1" customWidth="1"/>
    <col min="29" max="16384" width="9.140625" style="1"/>
  </cols>
  <sheetData>
    <row r="1" spans="1:41" ht="6.75" customHeight="1" x14ac:dyDescent="0.25">
      <c r="J1" s="41"/>
    </row>
    <row r="2" spans="1:41" ht="34.5" customHeight="1" x14ac:dyDescent="0.25">
      <c r="B2" s="8" t="s">
        <v>253</v>
      </c>
      <c r="C2" s="254" t="str">
        <f>VLOOKUP(Lookups!C31,Lookups!K22:R23,6)</f>
        <v>Waiting times adjustments against the 62-day standard from receipt of an urgent referral with a suspicion of cancer to first cancer treatment by cancer type.</v>
      </c>
      <c r="D2" s="255"/>
      <c r="E2" s="255"/>
      <c r="F2" s="255"/>
      <c r="G2" s="255"/>
      <c r="H2" s="255"/>
      <c r="I2" s="255"/>
      <c r="J2" s="255"/>
    </row>
    <row r="3" spans="1:41" ht="24" customHeight="1" x14ac:dyDescent="0.25">
      <c r="B3" s="17" t="s">
        <v>74</v>
      </c>
      <c r="C3" s="16"/>
      <c r="J3" s="41"/>
      <c r="Z3" s="18"/>
      <c r="AA3" s="18"/>
      <c r="AB3" s="18"/>
      <c r="AC3" s="18"/>
      <c r="AD3" s="18"/>
      <c r="AE3" s="18"/>
      <c r="AF3" s="18"/>
      <c r="AG3" s="18"/>
      <c r="AH3" s="18"/>
      <c r="AI3" s="18"/>
      <c r="AJ3" s="18"/>
      <c r="AK3" s="18"/>
      <c r="AL3" s="18"/>
      <c r="AM3" s="18"/>
      <c r="AN3" s="18"/>
      <c r="AO3" s="18"/>
    </row>
    <row r="4" spans="1:41" ht="24" customHeight="1" x14ac:dyDescent="0.25">
      <c r="B4" s="17" t="s">
        <v>44</v>
      </c>
      <c r="C4" s="16"/>
      <c r="G4" s="17"/>
      <c r="H4" s="17"/>
      <c r="J4" s="41"/>
      <c r="Z4" s="30"/>
      <c r="AA4" s="30"/>
      <c r="AB4" s="18"/>
      <c r="AC4" s="18"/>
      <c r="AD4" s="18"/>
      <c r="AE4" s="18"/>
      <c r="AF4" s="18"/>
      <c r="AG4" s="18"/>
      <c r="AH4" s="18"/>
      <c r="AI4" s="18"/>
      <c r="AJ4" s="18"/>
      <c r="AK4" s="18"/>
      <c r="AL4" s="18"/>
      <c r="AM4" s="18"/>
      <c r="AN4" s="18"/>
      <c r="AO4" s="18"/>
    </row>
    <row r="5" spans="1:41" ht="24" customHeight="1" x14ac:dyDescent="0.25">
      <c r="B5" s="121" t="s">
        <v>214</v>
      </c>
      <c r="C5" s="16"/>
      <c r="G5" s="17"/>
      <c r="H5" s="17"/>
      <c r="J5" s="41"/>
      <c r="Z5" s="30"/>
      <c r="AA5" s="30"/>
      <c r="AB5" s="18"/>
      <c r="AC5" s="18"/>
      <c r="AD5" s="18"/>
      <c r="AE5" s="18"/>
      <c r="AF5" s="18"/>
      <c r="AG5" s="18"/>
      <c r="AH5" s="18"/>
      <c r="AI5" s="18"/>
      <c r="AJ5" s="18"/>
      <c r="AK5" s="18"/>
      <c r="AL5" s="18"/>
      <c r="AM5" s="18"/>
      <c r="AN5" s="18"/>
      <c r="AO5" s="18"/>
    </row>
    <row r="6" spans="1:41" ht="24" customHeight="1" x14ac:dyDescent="0.25">
      <c r="B6" s="17" t="s">
        <v>108</v>
      </c>
      <c r="C6" s="16"/>
      <c r="G6" s="17"/>
      <c r="H6" s="17"/>
      <c r="Z6" s="30"/>
      <c r="AA6" s="30"/>
      <c r="AB6" s="18"/>
      <c r="AC6" s="18"/>
      <c r="AD6" s="18"/>
      <c r="AE6" s="18"/>
      <c r="AF6" s="18"/>
      <c r="AG6" s="18"/>
      <c r="AH6" s="18"/>
      <c r="AI6" s="18"/>
      <c r="AJ6" s="18"/>
      <c r="AK6" s="18"/>
      <c r="AL6" s="18"/>
      <c r="AM6" s="18"/>
      <c r="AN6" s="18"/>
      <c r="AO6" s="18"/>
    </row>
    <row r="7" spans="1:41" ht="14.25" customHeight="1" x14ac:dyDescent="0.25">
      <c r="B7" s="17"/>
      <c r="C7" s="16"/>
      <c r="G7" s="17"/>
      <c r="H7" s="17"/>
      <c r="J7" s="168" t="s">
        <v>237</v>
      </c>
      <c r="N7" s="2"/>
      <c r="Z7" s="18"/>
      <c r="AB7" s="18"/>
      <c r="AH7" s="52"/>
      <c r="AI7" s="52"/>
      <c r="AK7" s="52"/>
      <c r="AL7" s="52"/>
      <c r="AM7" s="52"/>
      <c r="AN7" s="52"/>
      <c r="AO7" s="18"/>
    </row>
    <row r="8" spans="1:41" ht="33" customHeight="1" x14ac:dyDescent="0.25">
      <c r="B8" s="71" t="s">
        <v>100</v>
      </c>
      <c r="C8" s="258" t="str">
        <f>IF(Lookups!C33=1,(VLOOKUP(Lookups!C31,Lookups!K40:M41,3,FALSE)),(VLOOKUP(Lookups!C31,Lookups!K36:M37,3,FALSE)))</f>
        <v>Number of adjustments from 62-day standard from receipt of an urgent referral with a suspicion of cancer to first cancer treatment by cancer type</v>
      </c>
      <c r="D8" s="259"/>
      <c r="E8" s="259"/>
      <c r="F8" s="259"/>
      <c r="G8" s="259"/>
      <c r="H8" s="259"/>
      <c r="I8" s="259"/>
      <c r="J8" s="260"/>
      <c r="K8" s="74"/>
      <c r="L8" s="74"/>
      <c r="N8" s="2"/>
      <c r="AB8" s="18"/>
      <c r="AC8" s="53"/>
      <c r="AD8" s="53"/>
      <c r="AE8" s="52"/>
      <c r="AF8" s="52"/>
      <c r="AG8" s="52"/>
      <c r="AH8" s="52"/>
      <c r="AI8" s="52"/>
      <c r="AJ8" s="52"/>
      <c r="AK8" s="52"/>
      <c r="AL8" s="52"/>
      <c r="AM8" s="52"/>
      <c r="AN8" s="52"/>
      <c r="AO8" s="18"/>
    </row>
    <row r="9" spans="1:41" ht="48" customHeight="1" x14ac:dyDescent="0.25">
      <c r="A9" s="18"/>
      <c r="B9" s="15"/>
      <c r="C9" s="50"/>
      <c r="D9" s="51" t="s">
        <v>122</v>
      </c>
      <c r="E9" s="51" t="s">
        <v>147</v>
      </c>
      <c r="F9" s="51" t="s">
        <v>151</v>
      </c>
      <c r="G9" s="51" t="s">
        <v>148</v>
      </c>
      <c r="H9" s="51"/>
      <c r="I9" s="51" t="s">
        <v>152</v>
      </c>
      <c r="J9" s="84" t="s">
        <v>149</v>
      </c>
      <c r="K9" s="84" t="s">
        <v>150</v>
      </c>
      <c r="L9" s="15"/>
      <c r="M9" s="9"/>
      <c r="N9" s="2"/>
      <c r="AA9" s="18"/>
      <c r="AB9" s="18"/>
      <c r="AE9" s="14"/>
      <c r="AF9" s="14"/>
      <c r="AG9" s="14"/>
      <c r="AH9" s="14"/>
    </row>
    <row r="10" spans="1:41" ht="36" x14ac:dyDescent="0.25">
      <c r="A10" s="18"/>
      <c r="B10" s="15"/>
      <c r="C10" s="85" t="s">
        <v>198</v>
      </c>
      <c r="D10" s="34">
        <f>IF(ISNA(VLOOKUP(CONCATENATE(Lookups!$D$31,Lookups!$D$32,Lookups!$D$35,Lookups!$C4),Data!$A$1:$P$11014,11,0)),"-",VLOOKUP(CONCATENATE(Lookups!$D$31,Lookups!$D$32,Lookups!$D$35,Lookups!$C4),Data!$A$1:$P$11014,11,0))</f>
        <v>4373</v>
      </c>
      <c r="E10" s="34">
        <f>IF(ISNA(VLOOKUP(CONCATENATE(Lookups!$D$31,Lookups!$D$32,Lookups!$D$35,Lookups!$C4),Data!$A$1:$P$11014,12,0)),"-",VLOOKUP(CONCATENATE(Lookups!$D$31,Lookups!$D$32,Lookups!$D$35,Lookups!$C4),Data!$A$1:$P$11014,12,0))</f>
        <v>693</v>
      </c>
      <c r="F10" s="34">
        <f>IF(ISNA(VLOOKUP(CONCATENATE(Lookups!$D$31,Lookups!$D$32,Lookups!$D$35,Lookups!$C4),Data!$A$1:$P$11014,14,0)),"-",IF(VLOOKUP(CONCATENATE(Lookups!$D$31,Lookups!$D$32,Lookups!$D$35,Lookups!$C4),Data!$A$1:$P$11014,14,0)="","n/a",VLOOKUP(CONCATENATE(Lookups!$D$31,Lookups!$D$32,Lookups!$D$35,Lookups!$C4),Data!$A$1:$P$11014,14,0)))</f>
        <v>19</v>
      </c>
      <c r="G10" s="34">
        <f>IF(ISNA(VLOOKUP(CONCATENATE(Lookups!$D$31,Lookups!$D$32,Lookups!$D$35,Lookups!$C4),Data!$A$1:$P$11014,13,0)),"-",VLOOKUP(CONCATENATE(Lookups!$D$31,Lookups!$D$32,Lookups!$D$35,Lookups!$C4),Data!$A$1:$P$11014,13,0))</f>
        <v>1428</v>
      </c>
      <c r="H10" s="34"/>
      <c r="I10" s="36">
        <f>IF(ISNA(VLOOKUP(CONCATENATE(Lookups!$D$31,Lookups!$D$32,Lookups!$D$35,Lookups!$C4),Data!$A$1:$P$11014,15,0)),"-",IF(VLOOKUP(CONCATENATE(Lookups!$D$31,Lookups!$D$32,Lookups!$D$35,Lookups!$C4),Data!$A$1:$P$11014,15,0)="","n/a",VLOOKUP(CONCATENATE(Lookups!$D$31,Lookups!$D$32,Lookups!$D$35,Lookups!$C4),Data!$A$1:$P$11014,15,0)))</f>
        <v>22</v>
      </c>
      <c r="J10" s="15">
        <f>IF(Lookups!$C$33=1,E10,F10)</f>
        <v>693</v>
      </c>
      <c r="K10" s="15">
        <f>IF(Lookups!$C$33=1,G10,I10)</f>
        <v>1428</v>
      </c>
      <c r="L10" s="15"/>
      <c r="M10" s="9" t="str">
        <f>VLOOKUP(Lookups!C33,Lookups!K32:L33,2,FALSE)</f>
        <v>Number of adjustments</v>
      </c>
      <c r="N10" s="2"/>
      <c r="AA10" s="18"/>
      <c r="AB10" s="18"/>
      <c r="AC10" s="48"/>
      <c r="AE10" s="14"/>
      <c r="AF10" s="14"/>
      <c r="AG10" s="14"/>
      <c r="AH10" s="14"/>
    </row>
    <row r="11" spans="1:41" x14ac:dyDescent="0.25">
      <c r="A11" s="18"/>
      <c r="B11" s="33"/>
      <c r="C11" s="33" t="s">
        <v>199</v>
      </c>
      <c r="D11" s="34">
        <f>IF(ISNA(VLOOKUP(CONCATENATE(Lookups!$D$31,Lookups!$D$32,Lookups!$D$35,Lookups!$C5),Data!$A$1:$P$11014,11,0)),"-",VLOOKUP(CONCATENATE(Lookups!$D$31,Lookups!$D$32,Lookups!$D$35,Lookups!$C5),Data!$A$1:$P$11014,11,0))</f>
        <v>3745</v>
      </c>
      <c r="E11" s="34">
        <f>IF(ISNA(VLOOKUP(CONCATENATE(Lookups!$D$31,Lookups!$D$32,Lookups!$D$35,Lookups!$C5),Data!$A$1:$P$11014,12,0)),"-",VLOOKUP(CONCATENATE(Lookups!$D$31,Lookups!$D$32,Lookups!$D$35,Lookups!$C5),Data!$A$1:$P$11014,12,0))</f>
        <v>605</v>
      </c>
      <c r="F11" s="34">
        <f>IF(ISNA(VLOOKUP(CONCATENATE(Lookups!$D$31,Lookups!$D$32,Lookups!$D$35,Lookups!$C5),Data!$A$1:$P$11014,14,0)),"-",IF(VLOOKUP(CONCATENATE(Lookups!$D$31,Lookups!$D$32,Lookups!$D$35,Lookups!$C5),Data!$A$1:$P$11014,14,0)="","n/a",VLOOKUP(CONCATENATE(Lookups!$D$31,Lookups!$D$32,Lookups!$D$35,Lookups!$C5),Data!$A$1:$P$11014,14,0)))</f>
        <v>20</v>
      </c>
      <c r="G11" s="34">
        <f>IF(ISNA(VLOOKUP(CONCATENATE(Lookups!$D$31,Lookups!$D$32,Lookups!$D$35,Lookups!$C5),Data!$A$1:$P$11014,13,0)),"-",VLOOKUP(CONCATENATE(Lookups!$D$31,Lookups!$D$32,Lookups!$D$35,Lookups!$C5),Data!$A$1:$P$11014,13,0))</f>
        <v>1212</v>
      </c>
      <c r="H11" s="34"/>
      <c r="I11" s="36">
        <f>IF(ISNA(VLOOKUP(CONCATENATE(Lookups!$D$31,Lookups!$D$32,Lookups!$D$35,Lookups!$C5),Data!$A$1:$P$11014,15,0)),"-",IF(VLOOKUP(CONCATENATE(Lookups!$D$31,Lookups!$D$32,Lookups!$D$35,Lookups!$C5),Data!$A$1:$P$11014,15,0)="","n/a",VLOOKUP(CONCATENATE(Lookups!$D$31,Lookups!$D$32,Lookups!$D$35,Lookups!$C5),Data!$A$1:$P$11014,15,0)))</f>
        <v>23</v>
      </c>
      <c r="J11" s="15">
        <f>IF(Lookups!$C$33=1,E11,F11)</f>
        <v>605</v>
      </c>
      <c r="K11" s="15">
        <f>IF(Lookups!$C$33=1,G11,I11)</f>
        <v>1212</v>
      </c>
      <c r="L11" s="15"/>
      <c r="M11" s="15"/>
      <c r="N11" s="2"/>
      <c r="AA11" s="18"/>
      <c r="AB11" s="18"/>
      <c r="AE11" s="14"/>
      <c r="AF11" s="14"/>
      <c r="AG11" s="14"/>
      <c r="AH11" s="14"/>
    </row>
    <row r="12" spans="1:41" x14ac:dyDescent="0.25">
      <c r="A12" s="18"/>
      <c r="B12" s="15"/>
      <c r="C12" s="38" t="s">
        <v>200</v>
      </c>
      <c r="D12" s="34">
        <f>IF(ISNA(VLOOKUP(CONCATENATE(Lookups!$D$31,Lookups!$D$32,Lookups!$D$35,Lookups!$C6),Data!$A$1:$P$11014,11,0)),"-",VLOOKUP(CONCATENATE(Lookups!$D$31,Lookups!$D$32,Lookups!$D$35,Lookups!$C6),Data!$A$1:$P$11014,11,0))</f>
        <v>628</v>
      </c>
      <c r="E12" s="34">
        <f>IF(ISNA(VLOOKUP(CONCATENATE(Lookups!$D$31,Lookups!$D$32,Lookups!$D$35,Lookups!$C6),Data!$A$1:$P$11014,12,0)),"-",VLOOKUP(CONCATENATE(Lookups!$D$31,Lookups!$D$32,Lookups!$D$35,Lookups!$C6),Data!$A$1:$P$11014,12,0))</f>
        <v>88</v>
      </c>
      <c r="F12" s="34">
        <f>IF(ISNA(VLOOKUP(CONCATENATE(Lookups!$D$31,Lookups!$D$32,Lookups!$D$35,Lookups!$C6),Data!$A$1:$P$11014,14,0)),"-",IF(VLOOKUP(CONCATENATE(Lookups!$D$31,Lookups!$D$32,Lookups!$D$35,Lookups!$C6),Data!$A$1:$P$11014,14,0)="","n/a",VLOOKUP(CONCATENATE(Lookups!$D$31,Lookups!$D$32,Lookups!$D$35,Lookups!$C6),Data!$A$1:$P$11014,14,0)))</f>
        <v>14</v>
      </c>
      <c r="G12" s="34">
        <f>IF(ISNA(VLOOKUP(CONCATENATE(Lookups!$D$31,Lookups!$D$32,Lookups!$D$35,Lookups!$C6),Data!$A$1:$P$11014,13,0)),"-",VLOOKUP(CONCATENATE(Lookups!$D$31,Lookups!$D$32,Lookups!$D$35,Lookups!$C6),Data!$A$1:$P$11014,13,0))</f>
        <v>216</v>
      </c>
      <c r="H12" s="34"/>
      <c r="I12" s="36">
        <f>IF(ISNA(VLOOKUP(CONCATENATE(Lookups!$D$31,Lookups!$D$32,Lookups!$D$35,Lookups!$C6),Data!$A$1:$P$11014,15,0)),"-",IF(VLOOKUP(CONCATENATE(Lookups!$D$31,Lookups!$D$32,Lookups!$D$35,Lookups!$C6),Data!$A$1:$P$11014,15,0)="","n/a",VLOOKUP(CONCATENATE(Lookups!$D$31,Lookups!$D$32,Lookups!$D$35,Lookups!$C6),Data!$A$1:$P$11014,15,0)))</f>
        <v>22</v>
      </c>
      <c r="J12" s="15">
        <f>IF(Lookups!$C$33=1,E12,F12)</f>
        <v>88</v>
      </c>
      <c r="K12" s="15">
        <f>IF(Lookups!$C$33=1,G12,I12)</f>
        <v>216</v>
      </c>
      <c r="L12" s="15"/>
      <c r="M12" s="15"/>
      <c r="N12" s="2"/>
      <c r="AA12" s="18"/>
      <c r="AB12" s="18"/>
      <c r="AC12" s="31"/>
      <c r="AE12" s="14"/>
      <c r="AF12" s="14"/>
      <c r="AG12" s="14"/>
      <c r="AH12" s="14"/>
    </row>
    <row r="13" spans="1:41" x14ac:dyDescent="0.25">
      <c r="A13" s="18"/>
      <c r="B13" s="15"/>
      <c r="C13" s="38" t="s">
        <v>22</v>
      </c>
      <c r="D13" s="34">
        <f>IF(ISNA(VLOOKUP(CONCATENATE(Lookups!$D$31,Lookups!$D$32,Lookups!$D$35,Lookups!$C7),Data!$A$1:$P$11014,11,0)),"-",VLOOKUP(CONCATENATE(Lookups!$D$31,Lookups!$D$32,Lookups!$D$35,Lookups!$C7),Data!$A$1:$P$11014,11,0))</f>
        <v>1039</v>
      </c>
      <c r="E13" s="34">
        <f>IF(ISNA(VLOOKUP(CONCATENATE(Lookups!$D$31,Lookups!$D$32,Lookups!$D$35,Lookups!$C7),Data!$A$1:$P$11014,12,0)),"-",VLOOKUP(CONCATENATE(Lookups!$D$31,Lookups!$D$32,Lookups!$D$35,Lookups!$C7),Data!$A$1:$P$11014,12,0))</f>
        <v>109</v>
      </c>
      <c r="F13" s="34">
        <f>IF(ISNA(VLOOKUP(CONCATENATE(Lookups!$D$31,Lookups!$D$32,Lookups!$D$35,Lookups!$C7),Data!$A$1:$P$11014,14,0)),"-",IF(VLOOKUP(CONCATENATE(Lookups!$D$31,Lookups!$D$32,Lookups!$D$35,Lookups!$C7),Data!$A$1:$P$11014,14,0)="","n/a",VLOOKUP(CONCATENATE(Lookups!$D$31,Lookups!$D$32,Lookups!$D$35,Lookups!$C7),Data!$A$1:$P$11014,14,0)))</f>
        <v>14</v>
      </c>
      <c r="G13" s="34">
        <f>IF(ISNA(VLOOKUP(CONCATENATE(Lookups!$D$31,Lookups!$D$32,Lookups!$D$35,Lookups!$C7),Data!$A$1:$P$11014,13,0)),"-",VLOOKUP(CONCATENATE(Lookups!$D$31,Lookups!$D$32,Lookups!$D$35,Lookups!$C7),Data!$A$1:$P$11014,13,0))</f>
        <v>325</v>
      </c>
      <c r="H13" s="34"/>
      <c r="I13" s="36">
        <f>IF(ISNA(VLOOKUP(CONCATENATE(Lookups!$D$31,Lookups!$D$32,Lookups!$D$35,Lookups!$C7),Data!$A$1:$P$11014,15,0)),"-",IF(VLOOKUP(CONCATENATE(Lookups!$D$31,Lookups!$D$32,Lookups!$D$35,Lookups!$C7),Data!$A$1:$P$11014,15,0)="","n/a",VLOOKUP(CONCATENATE(Lookups!$D$31,Lookups!$D$32,Lookups!$D$35,Lookups!$C7),Data!$A$1:$P$11014,15,0)))</f>
        <v>16</v>
      </c>
      <c r="J13" s="15">
        <f>IF(Lookups!$C$33=1,E13,F13)</f>
        <v>109</v>
      </c>
      <c r="K13" s="15">
        <f>IF(Lookups!$C$33=1,G13,I13)</f>
        <v>325</v>
      </c>
      <c r="L13" s="15"/>
      <c r="M13" s="15"/>
      <c r="N13" s="2"/>
      <c r="AA13" s="18"/>
      <c r="AB13" s="18"/>
      <c r="AC13" s="31"/>
      <c r="AE13" s="14"/>
      <c r="AF13" s="14"/>
      <c r="AG13" s="14"/>
      <c r="AH13" s="14"/>
    </row>
    <row r="14" spans="1:41" x14ac:dyDescent="0.25">
      <c r="A14" s="18"/>
      <c r="B14" s="15"/>
      <c r="C14" s="38" t="s">
        <v>201</v>
      </c>
      <c r="D14" s="34">
        <f>IF(ISNA(VLOOKUP(CONCATENATE(Lookups!$D$31,Lookups!$D$32,Lookups!$D$35,Lookups!$C8),Data!$A$1:$P$11014,11,0)),"-",VLOOKUP(CONCATENATE(Lookups!$D$31,Lookups!$D$32,Lookups!$D$35,Lookups!$C8),Data!$A$1:$P$11014,11,0))</f>
        <v>579</v>
      </c>
      <c r="E14" s="34">
        <f>IF(ISNA(VLOOKUP(CONCATENATE(Lookups!$D$31,Lookups!$D$32,Lookups!$D$35,Lookups!$C8),Data!$A$1:$P$11014,12,0)),"-",VLOOKUP(CONCATENATE(Lookups!$D$31,Lookups!$D$32,Lookups!$D$35,Lookups!$C8),Data!$A$1:$P$11014,12,0))</f>
        <v>60</v>
      </c>
      <c r="F14" s="34">
        <f>IF(ISNA(VLOOKUP(CONCATENATE(Lookups!$D$31,Lookups!$D$32,Lookups!$D$35,Lookups!$C8),Data!$A$1:$P$11014,14,0)),"-",IF(VLOOKUP(CONCATENATE(Lookups!$D$31,Lookups!$D$32,Lookups!$D$35,Lookups!$C8),Data!$A$1:$P$11014,14,0)="","n/a",VLOOKUP(CONCATENATE(Lookups!$D$31,Lookups!$D$32,Lookups!$D$35,Lookups!$C8),Data!$A$1:$P$11014,14,0)))</f>
        <v>14</v>
      </c>
      <c r="G14" s="34">
        <f>IF(ISNA(VLOOKUP(CONCATENATE(Lookups!$D$31,Lookups!$D$32,Lookups!$D$35,Lookups!$C8),Data!$A$1:$P$11014,13,0)),"-",VLOOKUP(CONCATENATE(Lookups!$D$31,Lookups!$D$32,Lookups!$D$35,Lookups!$C8),Data!$A$1:$P$11014,13,0))</f>
        <v>209</v>
      </c>
      <c r="H14" s="34"/>
      <c r="I14" s="36">
        <f>IF(ISNA(VLOOKUP(CONCATENATE(Lookups!$D$31,Lookups!$D$32,Lookups!$D$35,Lookups!$C8),Data!$A$1:$P$11014,15,0)),"-",IF(VLOOKUP(CONCATENATE(Lookups!$D$31,Lookups!$D$32,Lookups!$D$35,Lookups!$C8),Data!$A$1:$P$11014,15,0)="","n/a",VLOOKUP(CONCATENATE(Lookups!$D$31,Lookups!$D$32,Lookups!$D$35,Lookups!$C8),Data!$A$1:$P$11014,15,0)))</f>
        <v>15</v>
      </c>
      <c r="J14" s="15">
        <f>IF(Lookups!$C$33=1,E14,F14)</f>
        <v>60</v>
      </c>
      <c r="K14" s="15">
        <f>IF(Lookups!$C$33=1,G14,I14)</f>
        <v>209</v>
      </c>
      <c r="L14" s="15"/>
      <c r="M14" s="9"/>
      <c r="N14" s="2"/>
      <c r="AA14" s="18"/>
      <c r="AB14" s="18"/>
      <c r="AC14" s="31"/>
      <c r="AE14" s="14"/>
      <c r="AF14" s="14"/>
      <c r="AG14" s="14"/>
      <c r="AH14" s="14"/>
    </row>
    <row r="15" spans="1:41" x14ac:dyDescent="0.25">
      <c r="A15" s="18"/>
      <c r="B15" s="15"/>
      <c r="C15" s="38" t="s">
        <v>202</v>
      </c>
      <c r="D15" s="34">
        <f>IF(ISNA(VLOOKUP(CONCATENATE(Lookups!$D$31,Lookups!$D$32,Lookups!$D$35,Lookups!$C9),Data!$A$1:$P$11014,11,0)),"-",VLOOKUP(CONCATENATE(Lookups!$D$31,Lookups!$D$32,Lookups!$D$35,Lookups!$C9),Data!$A$1:$P$11014,11,0))</f>
        <v>460</v>
      </c>
      <c r="E15" s="34">
        <f>IF(ISNA(VLOOKUP(CONCATENATE(Lookups!$D$31,Lookups!$D$32,Lookups!$D$35,Lookups!$C9),Data!$A$1:$P$11014,12,0)),"-",VLOOKUP(CONCATENATE(Lookups!$D$31,Lookups!$D$32,Lookups!$D$35,Lookups!$C9),Data!$A$1:$P$11014,12,0))</f>
        <v>49</v>
      </c>
      <c r="F15" s="34">
        <f>IF(ISNA(VLOOKUP(CONCATENATE(Lookups!$D$31,Lookups!$D$32,Lookups!$D$35,Lookups!$C9),Data!$A$1:$P$11014,14,0)),"-",IF(VLOOKUP(CONCATENATE(Lookups!$D$31,Lookups!$D$32,Lookups!$D$35,Lookups!$C9),Data!$A$1:$P$11014,14,0)="","n/a",VLOOKUP(CONCATENATE(Lookups!$D$31,Lookups!$D$32,Lookups!$D$35,Lookups!$C9),Data!$A$1:$P$11014,14,0)))</f>
        <v>15</v>
      </c>
      <c r="G15" s="34">
        <f>IF(ISNA(VLOOKUP(CONCATENATE(Lookups!$D$31,Lookups!$D$32,Lookups!$D$35,Lookups!$C9),Data!$A$1:$P$11014,13,0)),"-",VLOOKUP(CONCATENATE(Lookups!$D$31,Lookups!$D$32,Lookups!$D$35,Lookups!$C9),Data!$A$1:$P$11014,13,0))</f>
        <v>116</v>
      </c>
      <c r="H15" s="34"/>
      <c r="I15" s="36">
        <f>IF(ISNA(VLOOKUP(CONCATENATE(Lookups!$D$31,Lookups!$D$32,Lookups!$D$35,Lookups!$C9),Data!$A$1:$P$11014,15,0)),"-",IF(VLOOKUP(CONCATENATE(Lookups!$D$31,Lookups!$D$32,Lookups!$D$35,Lookups!$C9),Data!$A$1:$P$11014,15,0)="","n/a",VLOOKUP(CONCATENATE(Lookups!$D$31,Lookups!$D$32,Lookups!$D$35,Lookups!$C9),Data!$A$1:$P$11014,15,0)))</f>
        <v>20</v>
      </c>
      <c r="J15" s="15">
        <f>IF(Lookups!$C$33=1,E15,F15)</f>
        <v>49</v>
      </c>
      <c r="K15" s="15">
        <f>IF(Lookups!$C$33=1,G15,I15)</f>
        <v>116</v>
      </c>
      <c r="L15" s="15"/>
      <c r="M15" s="9"/>
      <c r="N15" s="2"/>
      <c r="AA15" s="18"/>
      <c r="AB15" s="18"/>
      <c r="AC15" s="31"/>
      <c r="AE15" s="14"/>
      <c r="AF15" s="14"/>
      <c r="AG15" s="14"/>
      <c r="AH15" s="14"/>
    </row>
    <row r="16" spans="1:41" x14ac:dyDescent="0.25">
      <c r="A16" s="18"/>
      <c r="B16" s="15"/>
      <c r="C16" s="38" t="s">
        <v>23</v>
      </c>
      <c r="D16" s="34">
        <f>IF(ISNA(VLOOKUP(CONCATENATE(Lookups!$D$31,Lookups!$D$32,Lookups!$D$35,Lookups!$C10),Data!$A$1:$P$11014,11,0)),"-",VLOOKUP(CONCATENATE(Lookups!$D$31,Lookups!$D$32,Lookups!$D$35,Lookups!$C10),Data!$A$1:$P$11014,11,0))</f>
        <v>44</v>
      </c>
      <c r="E16" s="34">
        <f>IF(ISNA(VLOOKUP(CONCATENATE(Lookups!$D$31,Lookups!$D$32,Lookups!$D$35,Lookups!$C10),Data!$A$1:$P$11014,12,0)),"-",VLOOKUP(CONCATENATE(Lookups!$D$31,Lookups!$D$32,Lookups!$D$35,Lookups!$C10),Data!$A$1:$P$11014,12,0))</f>
        <v>7</v>
      </c>
      <c r="F16" s="34">
        <f>IF(ISNA(VLOOKUP(CONCATENATE(Lookups!$D$31,Lookups!$D$32,Lookups!$D$35,Lookups!$C10),Data!$A$1:$P$11014,14,0)),"-",IF(VLOOKUP(CONCATENATE(Lookups!$D$31,Lookups!$D$32,Lookups!$D$35,Lookups!$C10),Data!$A$1:$P$11014,14,0)="","n/a",VLOOKUP(CONCATENATE(Lookups!$D$31,Lookups!$D$32,Lookups!$D$35,Lookups!$C10),Data!$A$1:$P$11014,14,0)))</f>
        <v>64</v>
      </c>
      <c r="G16" s="34">
        <f>IF(ISNA(VLOOKUP(CONCATENATE(Lookups!$D$31,Lookups!$D$32,Lookups!$D$35,Lookups!$C10),Data!$A$1:$P$11014,13,0)),"-",VLOOKUP(CONCATENATE(Lookups!$D$31,Lookups!$D$32,Lookups!$D$35,Lookups!$C10),Data!$A$1:$P$11014,13,0))</f>
        <v>17</v>
      </c>
      <c r="H16" s="34"/>
      <c r="I16" s="36">
        <f>IF(ISNA(VLOOKUP(CONCATENATE(Lookups!$D$31,Lookups!$D$32,Lookups!$D$35,Lookups!$C10),Data!$A$1:$P$11014,15,0)),"-",IF(VLOOKUP(CONCATENATE(Lookups!$D$31,Lookups!$D$32,Lookups!$D$35,Lookups!$C10),Data!$A$1:$P$11014,15,0)="","n/a",VLOOKUP(CONCATENATE(Lookups!$D$31,Lookups!$D$32,Lookups!$D$35,Lookups!$C10),Data!$A$1:$P$11014,15,0)))</f>
        <v>26</v>
      </c>
      <c r="J16" s="15">
        <f>IF(Lookups!$C$33=1,E16,F16)</f>
        <v>7</v>
      </c>
      <c r="K16" s="15">
        <f>IF(Lookups!$C$33=1,G16,I16)</f>
        <v>17</v>
      </c>
      <c r="L16" s="15"/>
      <c r="M16" s="9"/>
      <c r="N16" s="2"/>
      <c r="AA16" s="18"/>
      <c r="AB16" s="18"/>
      <c r="AC16" s="31"/>
      <c r="AE16" s="14"/>
      <c r="AF16" s="14"/>
      <c r="AG16" s="14"/>
      <c r="AH16" s="14"/>
    </row>
    <row r="17" spans="1:34" x14ac:dyDescent="0.25">
      <c r="A17" s="18"/>
      <c r="B17" s="15"/>
      <c r="C17" s="38" t="s">
        <v>24</v>
      </c>
      <c r="D17" s="34">
        <f>IF(ISNA(VLOOKUP(CONCATENATE(Lookups!$D$31,Lookups!$D$32,Lookups!$D$35,Lookups!$C11),Data!$A$1:$P$11014,11,0)),"-",VLOOKUP(CONCATENATE(Lookups!$D$31,Lookups!$D$32,Lookups!$D$35,Lookups!$C11),Data!$A$1:$P$11014,11,0))</f>
        <v>25</v>
      </c>
      <c r="E17" s="34">
        <f>IF(ISNA(VLOOKUP(CONCATENATE(Lookups!$D$31,Lookups!$D$32,Lookups!$D$35,Lookups!$C11),Data!$A$1:$P$11014,12,0)),"-",VLOOKUP(CONCATENATE(Lookups!$D$31,Lookups!$D$32,Lookups!$D$35,Lookups!$C11),Data!$A$1:$P$11014,12,0))</f>
        <v>3</v>
      </c>
      <c r="F17" s="34">
        <f>IF(ISNA(VLOOKUP(CONCATENATE(Lookups!$D$31,Lookups!$D$32,Lookups!$D$35,Lookups!$C11),Data!$A$1:$P$11014,14,0)),"-",IF(VLOOKUP(CONCATENATE(Lookups!$D$31,Lookups!$D$32,Lookups!$D$35,Lookups!$C11),Data!$A$1:$P$11014,14,0)="","n/a",VLOOKUP(CONCATENATE(Lookups!$D$31,Lookups!$D$32,Lookups!$D$35,Lookups!$C11),Data!$A$1:$P$11014,14,0)))</f>
        <v>114</v>
      </c>
      <c r="G17" s="34">
        <f>IF(ISNA(VLOOKUP(CONCATENATE(Lookups!$D$31,Lookups!$D$32,Lookups!$D$35,Lookups!$C11),Data!$A$1:$P$11014,13,0)),"-",VLOOKUP(CONCATENATE(Lookups!$D$31,Lookups!$D$32,Lookups!$D$35,Lookups!$C11),Data!$A$1:$P$11014,13,0))</f>
        <v>11</v>
      </c>
      <c r="H17" s="34"/>
      <c r="I17" s="36">
        <f>IF(ISNA(VLOOKUP(CONCATENATE(Lookups!$D$31,Lookups!$D$32,Lookups!$D$35,Lookups!$C11),Data!$A$1:$P$11014,15,0)),"-",IF(VLOOKUP(CONCATENATE(Lookups!$D$31,Lookups!$D$32,Lookups!$D$35,Lookups!$C11),Data!$A$1:$P$11014,15,0)="","n/a",VLOOKUP(CONCATENATE(Lookups!$D$31,Lookups!$D$32,Lookups!$D$35,Lookups!$C11),Data!$A$1:$P$11014,15,0)))</f>
        <v>26</v>
      </c>
      <c r="J17" s="15">
        <f>IF(Lookups!$C$33=1,E17,F17)</f>
        <v>3</v>
      </c>
      <c r="K17" s="15">
        <f>IF(Lookups!$C$33=1,G17,I17)</f>
        <v>11</v>
      </c>
      <c r="L17" s="15"/>
      <c r="M17" s="9"/>
      <c r="N17" s="2"/>
      <c r="AA17" s="18"/>
      <c r="AB17" s="18"/>
      <c r="AC17" s="49"/>
      <c r="AE17" s="14"/>
      <c r="AF17" s="14"/>
      <c r="AG17" s="14"/>
      <c r="AH17" s="14"/>
    </row>
    <row r="18" spans="1:34" x14ac:dyDescent="0.25">
      <c r="A18" s="18"/>
      <c r="B18" s="33"/>
      <c r="C18" s="33" t="s">
        <v>25</v>
      </c>
      <c r="D18" s="34">
        <f>IF(ISNA(VLOOKUP(CONCATENATE(Lookups!$D$31,Lookups!$D$32,Lookups!$D$35,Lookups!$C12),Data!$A$1:$P$11014,11,0)),"-",VLOOKUP(CONCATENATE(Lookups!$D$31,Lookups!$D$32,Lookups!$D$35,Lookups!$C12),Data!$A$1:$P$11014,11,0))</f>
        <v>19</v>
      </c>
      <c r="E18" s="34">
        <f>IF(ISNA(VLOOKUP(CONCATENATE(Lookups!$D$31,Lookups!$D$32,Lookups!$D$35,Lookups!$C12),Data!$A$1:$P$11014,12,0)),"-",VLOOKUP(CONCATENATE(Lookups!$D$31,Lookups!$D$32,Lookups!$D$35,Lookups!$C12),Data!$A$1:$P$11014,12,0))</f>
        <v>4</v>
      </c>
      <c r="F18" s="34">
        <f>IF(ISNA(VLOOKUP(CONCATENATE(Lookups!$D$31,Lookups!$D$32,Lookups!$D$35,Lookups!$C12),Data!$A$1:$P$11014,14,0)),"-",IF(VLOOKUP(CONCATENATE(Lookups!$D$31,Lookups!$D$32,Lookups!$D$35,Lookups!$C12),Data!$A$1:$P$11014,14,0)="","n/a",VLOOKUP(CONCATENATE(Lookups!$D$31,Lookups!$D$32,Lookups!$D$35,Lookups!$C12),Data!$A$1:$P$11014,14,0)))</f>
        <v>53</v>
      </c>
      <c r="G18" s="34">
        <f>IF(ISNA(VLOOKUP(CONCATENATE(Lookups!$D$31,Lookups!$D$32,Lookups!$D$35,Lookups!$C12),Data!$A$1:$P$11014,13,0)),"-",VLOOKUP(CONCATENATE(Lookups!$D$31,Lookups!$D$32,Lookups!$D$35,Lookups!$C12),Data!$A$1:$P$11014,13,0))</f>
        <v>6</v>
      </c>
      <c r="H18" s="34"/>
      <c r="I18" s="36">
        <f>IF(ISNA(VLOOKUP(CONCATENATE(Lookups!$D$31,Lookups!$D$32,Lookups!$D$35,Lookups!$C12),Data!$A$1:$P$11014,15,0)),"-",IF(VLOOKUP(CONCATENATE(Lookups!$D$31,Lookups!$D$32,Lookups!$D$35,Lookups!$C12),Data!$A$1:$P$11014,15,0)="","n/a",VLOOKUP(CONCATENATE(Lookups!$D$31,Lookups!$D$32,Lookups!$D$35,Lookups!$C12),Data!$A$1:$P$11014,15,0)))</f>
        <v>25</v>
      </c>
      <c r="J18" s="15">
        <f>IF(Lookups!$C$33=1,E18,F18)</f>
        <v>4</v>
      </c>
      <c r="K18" s="15">
        <f>IF(Lookups!$C$33=1,G18,I18)</f>
        <v>6</v>
      </c>
      <c r="L18" s="15"/>
      <c r="M18" s="9"/>
      <c r="N18" s="2"/>
      <c r="AA18" s="18"/>
      <c r="AB18" s="18"/>
      <c r="AE18" s="14"/>
      <c r="AF18" s="14"/>
      <c r="AG18" s="14"/>
      <c r="AH18" s="14"/>
    </row>
    <row r="19" spans="1:34" x14ac:dyDescent="0.25">
      <c r="A19" s="18"/>
      <c r="B19" s="15"/>
      <c r="C19" s="38" t="s">
        <v>26</v>
      </c>
      <c r="D19" s="34">
        <f>IF(ISNA(VLOOKUP(CONCATENATE(Lookups!$D$31,Lookups!$D$32,Lookups!$D$35,Lookups!$C13),Data!$A$1:$P$11014,11,0)),"-",VLOOKUP(CONCATENATE(Lookups!$D$31,Lookups!$D$32,Lookups!$D$35,Lookups!$C13),Data!$A$1:$P$11014,11,0))</f>
        <v>631</v>
      </c>
      <c r="E19" s="34">
        <f>IF(ISNA(VLOOKUP(CONCATENATE(Lookups!$D$31,Lookups!$D$32,Lookups!$D$35,Lookups!$C13),Data!$A$1:$P$11014,12,0)),"-",VLOOKUP(CONCATENATE(Lookups!$D$31,Lookups!$D$32,Lookups!$D$35,Lookups!$C13),Data!$A$1:$P$11014,12,0))</f>
        <v>135</v>
      </c>
      <c r="F19" s="34">
        <f>IF(ISNA(VLOOKUP(CONCATENATE(Lookups!$D$31,Lookups!$D$32,Lookups!$D$35,Lookups!$C13),Data!$A$1:$P$11014,14,0)),"-",IF(VLOOKUP(CONCATENATE(Lookups!$D$31,Lookups!$D$32,Lookups!$D$35,Lookups!$C13),Data!$A$1:$P$11014,14,0)="","n/a",VLOOKUP(CONCATENATE(Lookups!$D$31,Lookups!$D$32,Lookups!$D$35,Lookups!$C13),Data!$A$1:$P$11014,14,0)))</f>
        <v>24</v>
      </c>
      <c r="G19" s="34">
        <f>IF(ISNA(VLOOKUP(CONCATENATE(Lookups!$D$31,Lookups!$D$32,Lookups!$D$35,Lookups!$C13),Data!$A$1:$P$11014,13,0)),"-",VLOOKUP(CONCATENATE(Lookups!$D$31,Lookups!$D$32,Lookups!$D$35,Lookups!$C13),Data!$A$1:$P$11014,13,0))</f>
        <v>326</v>
      </c>
      <c r="H19" s="34"/>
      <c r="I19" s="36">
        <f>IF(ISNA(VLOOKUP(CONCATENATE(Lookups!$D$31,Lookups!$D$32,Lookups!$D$35,Lookups!$C13),Data!$A$1:$P$11014,15,0)),"-",IF(VLOOKUP(CONCATENATE(Lookups!$D$31,Lookups!$D$32,Lookups!$D$35,Lookups!$C13),Data!$A$1:$P$11014,15,0)="","n/a",VLOOKUP(CONCATENATE(Lookups!$D$31,Lookups!$D$32,Lookups!$D$35,Lookups!$C13),Data!$A$1:$P$11014,15,0)))</f>
        <v>32</v>
      </c>
      <c r="J19" s="15">
        <f>IF(Lookups!$C$33=1,E19,F19)</f>
        <v>135</v>
      </c>
      <c r="K19" s="15">
        <f>IF(Lookups!$C$33=1,G19,I19)</f>
        <v>326</v>
      </c>
      <c r="L19" s="15"/>
      <c r="M19" s="9"/>
      <c r="N19" s="2"/>
      <c r="AA19" s="18"/>
      <c r="AB19" s="18"/>
      <c r="AC19" s="31"/>
      <c r="AE19" s="14"/>
      <c r="AF19" s="14"/>
      <c r="AG19" s="14"/>
      <c r="AH19" s="14"/>
    </row>
    <row r="20" spans="1:34" x14ac:dyDescent="0.25">
      <c r="A20" s="18"/>
      <c r="B20" s="15"/>
      <c r="C20" s="38" t="s">
        <v>27</v>
      </c>
      <c r="D20" s="34">
        <f>IF(ISNA(VLOOKUP(CONCATENATE(Lookups!$D$31,Lookups!$D$32,Lookups!$D$35,Lookups!$C14),Data!$A$1:$P$11014,11,0)),"-",VLOOKUP(CONCATENATE(Lookups!$D$31,Lookups!$D$32,Lookups!$D$35,Lookups!$C14),Data!$A$1:$P$11014,11,0))</f>
        <v>482</v>
      </c>
      <c r="E20" s="34">
        <f>IF(ISNA(VLOOKUP(CONCATENATE(Lookups!$D$31,Lookups!$D$32,Lookups!$D$35,Lookups!$C14),Data!$A$1:$P$11014,12,0)),"-",VLOOKUP(CONCATENATE(Lookups!$D$31,Lookups!$D$32,Lookups!$D$35,Lookups!$C14),Data!$A$1:$P$11014,12,0))</f>
        <v>100</v>
      </c>
      <c r="F20" s="34">
        <f>IF(ISNA(VLOOKUP(CONCATENATE(Lookups!$D$31,Lookups!$D$32,Lookups!$D$35,Lookups!$C14),Data!$A$1:$P$11014,14,0)),"-",IF(VLOOKUP(CONCATENATE(Lookups!$D$31,Lookups!$D$32,Lookups!$D$35,Lookups!$C14),Data!$A$1:$P$11014,14,0)="","n/a",VLOOKUP(CONCATENATE(Lookups!$D$31,Lookups!$D$32,Lookups!$D$35,Lookups!$C14),Data!$A$1:$P$11014,14,0)))</f>
        <v>28</v>
      </c>
      <c r="G20" s="34">
        <f>IF(ISNA(VLOOKUP(CONCATENATE(Lookups!$D$31,Lookups!$D$32,Lookups!$D$35,Lookups!$C14),Data!$A$1:$P$11014,13,0)),"-",VLOOKUP(CONCATENATE(Lookups!$D$31,Lookups!$D$32,Lookups!$D$35,Lookups!$C14),Data!$A$1:$P$11014,13,0))</f>
        <v>232</v>
      </c>
      <c r="H20" s="34"/>
      <c r="I20" s="36">
        <f>IF(ISNA(VLOOKUP(CONCATENATE(Lookups!$D$31,Lookups!$D$32,Lookups!$D$35,Lookups!$C14),Data!$A$1:$P$11014,15,0)),"-",IF(VLOOKUP(CONCATENATE(Lookups!$D$31,Lookups!$D$32,Lookups!$D$35,Lookups!$C14),Data!$A$1:$P$11014,15,0)="","n/a",VLOOKUP(CONCATENATE(Lookups!$D$31,Lookups!$D$32,Lookups!$D$35,Lookups!$C14),Data!$A$1:$P$11014,15,0)))</f>
        <v>30</v>
      </c>
      <c r="J20" s="15">
        <f>IF(Lookups!$C$33=1,E20,F20)</f>
        <v>100</v>
      </c>
      <c r="K20" s="15">
        <f>IF(Lookups!$C$33=1,G20,I20)</f>
        <v>232</v>
      </c>
      <c r="L20" s="15"/>
      <c r="M20" s="9"/>
      <c r="N20" s="2"/>
      <c r="AA20" s="18"/>
      <c r="AB20" s="18"/>
      <c r="AC20" s="31"/>
      <c r="AE20" s="14"/>
      <c r="AF20" s="14"/>
      <c r="AG20" s="14"/>
      <c r="AH20" s="14"/>
    </row>
    <row r="21" spans="1:34" x14ac:dyDescent="0.25">
      <c r="A21" s="18"/>
      <c r="B21" s="15"/>
      <c r="C21" s="38" t="s">
        <v>28</v>
      </c>
      <c r="D21" s="34">
        <f>IF(ISNA(VLOOKUP(CONCATENATE(Lookups!$D$31,Lookups!$D$32,Lookups!$D$35,Lookups!$C15),Data!$A$1:$P$11014,11,0)),"-",VLOOKUP(CONCATENATE(Lookups!$D$31,Lookups!$D$32,Lookups!$D$35,Lookups!$C15),Data!$A$1:$P$11014,11,0))</f>
        <v>149</v>
      </c>
      <c r="E21" s="34">
        <f>IF(ISNA(VLOOKUP(CONCATENATE(Lookups!$D$31,Lookups!$D$32,Lookups!$D$35,Lookups!$C15),Data!$A$1:$P$11014,12,0)),"-",VLOOKUP(CONCATENATE(Lookups!$D$31,Lookups!$D$32,Lookups!$D$35,Lookups!$C15),Data!$A$1:$P$11014,12,0))</f>
        <v>35</v>
      </c>
      <c r="F21" s="34">
        <f>IF(ISNA(VLOOKUP(CONCATENATE(Lookups!$D$31,Lookups!$D$32,Lookups!$D$35,Lookups!$C15),Data!$A$1:$P$11014,14,0)),"-",IF(VLOOKUP(CONCATENATE(Lookups!$D$31,Lookups!$D$32,Lookups!$D$35,Lookups!$C15),Data!$A$1:$P$11014,14,0)="","n/a",VLOOKUP(CONCATENATE(Lookups!$D$31,Lookups!$D$32,Lookups!$D$35,Lookups!$C15),Data!$A$1:$P$11014,14,0)))</f>
        <v>9</v>
      </c>
      <c r="G21" s="34">
        <f>IF(ISNA(VLOOKUP(CONCATENATE(Lookups!$D$31,Lookups!$D$32,Lookups!$D$35,Lookups!$C15),Data!$A$1:$P$11014,13,0)),"-",VLOOKUP(CONCATENATE(Lookups!$D$31,Lookups!$D$32,Lookups!$D$35,Lookups!$C15),Data!$A$1:$P$11014,13,0))</f>
        <v>94</v>
      </c>
      <c r="H21" s="34"/>
      <c r="I21" s="36">
        <f>IF(ISNA(VLOOKUP(CONCATENATE(Lookups!$D$31,Lookups!$D$32,Lookups!$D$35,Lookups!$C15),Data!$A$1:$P$11014,15,0)),"-",IF(VLOOKUP(CONCATENATE(Lookups!$D$31,Lookups!$D$32,Lookups!$D$35,Lookups!$C15),Data!$A$1:$P$11014,15,0)="","n/a",VLOOKUP(CONCATENATE(Lookups!$D$31,Lookups!$D$32,Lookups!$D$35,Lookups!$C15),Data!$A$1:$P$11014,15,0)))</f>
        <v>32</v>
      </c>
      <c r="J21" s="15">
        <f>IF(Lookups!$C$33=1,E21,F21)</f>
        <v>35</v>
      </c>
      <c r="K21" s="15">
        <f>IF(Lookups!$C$33=1,G21,I21)</f>
        <v>94</v>
      </c>
      <c r="L21" s="15"/>
      <c r="M21" s="9"/>
      <c r="N21" s="2"/>
      <c r="AA21" s="18"/>
      <c r="AB21" s="18"/>
      <c r="AC21" s="31"/>
      <c r="AE21" s="14"/>
      <c r="AF21" s="14"/>
      <c r="AG21" s="14"/>
      <c r="AH21" s="14"/>
    </row>
    <row r="22" spans="1:34" x14ac:dyDescent="0.25">
      <c r="A22" s="18"/>
      <c r="B22" s="15"/>
      <c r="C22" s="38" t="s">
        <v>29</v>
      </c>
      <c r="D22" s="34">
        <f>IF(ISNA(VLOOKUP(CONCATENATE(Lookups!$D$31,Lookups!$D$32,Lookups!$D$35,Lookups!$C16),Data!$A$1:$P$11014,11,0)),"-",VLOOKUP(CONCATENATE(Lookups!$D$31,Lookups!$D$32,Lookups!$D$35,Lookups!$C16),Data!$A$1:$P$11014,11,0))</f>
        <v>170</v>
      </c>
      <c r="E22" s="34">
        <f>IF(ISNA(VLOOKUP(CONCATENATE(Lookups!$D$31,Lookups!$D$32,Lookups!$D$35,Lookups!$C16),Data!$A$1:$P$11014,12,0)),"-",VLOOKUP(CONCATENATE(Lookups!$D$31,Lookups!$D$32,Lookups!$D$35,Lookups!$C16),Data!$A$1:$P$11014,12,0))</f>
        <v>35</v>
      </c>
      <c r="F22" s="34">
        <f>IF(ISNA(VLOOKUP(CONCATENATE(Lookups!$D$31,Lookups!$D$32,Lookups!$D$35,Lookups!$C16),Data!$A$1:$P$11014,14,0)),"-",IF(VLOOKUP(CONCATENATE(Lookups!$D$31,Lookups!$D$32,Lookups!$D$35,Lookups!$C16),Data!$A$1:$P$11014,14,0)="","n/a",VLOOKUP(CONCATENATE(Lookups!$D$31,Lookups!$D$32,Lookups!$D$35,Lookups!$C16),Data!$A$1:$P$11014,14,0)))</f>
        <v>15</v>
      </c>
      <c r="G22" s="34">
        <f>IF(ISNA(VLOOKUP(CONCATENATE(Lookups!$D$31,Lookups!$D$32,Lookups!$D$35,Lookups!$C16),Data!$A$1:$P$11014,13,0)),"-",VLOOKUP(CONCATENATE(Lookups!$D$31,Lookups!$D$32,Lookups!$D$35,Lookups!$C16),Data!$A$1:$P$11014,13,0))</f>
        <v>70</v>
      </c>
      <c r="H22" s="34"/>
      <c r="I22" s="36">
        <f>IF(ISNA(VLOOKUP(CONCATENATE(Lookups!$D$31,Lookups!$D$32,Lookups!$D$35,Lookups!$C16),Data!$A$1:$P$11014,15,0)),"-",IF(VLOOKUP(CONCATENATE(Lookups!$D$31,Lookups!$D$32,Lookups!$D$35,Lookups!$C16),Data!$A$1:$P$11014,15,0)="","n/a",VLOOKUP(CONCATENATE(Lookups!$D$31,Lookups!$D$32,Lookups!$D$35,Lookups!$C16),Data!$A$1:$P$11014,15,0)))</f>
        <v>22</v>
      </c>
      <c r="J22" s="15">
        <f>IF(Lookups!$C$33=1,E22,F22)</f>
        <v>35</v>
      </c>
      <c r="K22" s="15">
        <f>IF(Lookups!$C$33=1,G22,I22)</f>
        <v>70</v>
      </c>
      <c r="L22" s="15"/>
      <c r="M22" s="9"/>
      <c r="N22" s="2"/>
      <c r="AA22" s="18"/>
      <c r="AB22" s="18"/>
      <c r="AC22" s="49"/>
      <c r="AE22" s="14"/>
      <c r="AF22" s="14"/>
      <c r="AG22" s="14"/>
      <c r="AH22" s="14"/>
    </row>
    <row r="23" spans="1:34" x14ac:dyDescent="0.25">
      <c r="A23" s="18"/>
      <c r="B23" s="33"/>
      <c r="C23" s="33" t="s">
        <v>30</v>
      </c>
      <c r="D23" s="34">
        <f>IF(ISNA(VLOOKUP(CONCATENATE(Lookups!$D$31,Lookups!$D$32,Lookups!$D$35,Lookups!$C17),Data!$A$1:$P$11014,11,0)),"-",VLOOKUP(CONCATENATE(Lookups!$D$31,Lookups!$D$32,Lookups!$D$35,Lookups!$C17),Data!$A$1:$P$11014,11,0))</f>
        <v>542</v>
      </c>
      <c r="E23" s="34">
        <f>IF(ISNA(VLOOKUP(CONCATENATE(Lookups!$D$31,Lookups!$D$32,Lookups!$D$35,Lookups!$C17),Data!$A$1:$P$11014,12,0)),"-",VLOOKUP(CONCATENATE(Lookups!$D$31,Lookups!$D$32,Lookups!$D$35,Lookups!$C17),Data!$A$1:$P$11014,12,0))</f>
        <v>66</v>
      </c>
      <c r="F23" s="34">
        <f>IF(ISNA(VLOOKUP(CONCATENATE(Lookups!$D$31,Lookups!$D$32,Lookups!$D$35,Lookups!$C17),Data!$A$1:$P$11014,14,0)),"-",IF(VLOOKUP(CONCATENATE(Lookups!$D$31,Lookups!$D$32,Lookups!$D$35,Lookups!$C17),Data!$A$1:$P$11014,14,0)="","n/a",VLOOKUP(CONCATENATE(Lookups!$D$31,Lookups!$D$32,Lookups!$D$35,Lookups!$C17),Data!$A$1:$P$11014,14,0)))</f>
        <v>19</v>
      </c>
      <c r="G23" s="34">
        <f>IF(ISNA(VLOOKUP(CONCATENATE(Lookups!$D$31,Lookups!$D$32,Lookups!$D$35,Lookups!$C17),Data!$A$1:$P$11014,13,0)),"-",VLOOKUP(CONCATENATE(Lookups!$D$31,Lookups!$D$32,Lookups!$D$35,Lookups!$C17),Data!$A$1:$P$11014,13,0))</f>
        <v>156</v>
      </c>
      <c r="H23" s="34"/>
      <c r="I23" s="36">
        <f>IF(ISNA(VLOOKUP(CONCATENATE(Lookups!$D$31,Lookups!$D$32,Lookups!$D$35,Lookups!$C17),Data!$A$1:$P$11014,15,0)),"-",IF(VLOOKUP(CONCATENATE(Lookups!$D$31,Lookups!$D$32,Lookups!$D$35,Lookups!$C17),Data!$A$1:$P$11014,15,0)="","n/a",VLOOKUP(CONCATENATE(Lookups!$D$31,Lookups!$D$32,Lookups!$D$35,Lookups!$C17),Data!$A$1:$P$11014,15,0)))</f>
        <v>20</v>
      </c>
      <c r="J23" s="15">
        <f>IF(Lookups!$C$33=1,E23,F23)</f>
        <v>66</v>
      </c>
      <c r="K23" s="15">
        <f>IF(Lookups!$C$33=1,G23,I23)</f>
        <v>156</v>
      </c>
      <c r="L23" s="15"/>
      <c r="M23" s="9"/>
      <c r="N23" s="2"/>
      <c r="AA23" s="18"/>
      <c r="AB23" s="18"/>
      <c r="AE23" s="14"/>
      <c r="AF23" s="14"/>
      <c r="AG23" s="14"/>
      <c r="AH23" s="14"/>
    </row>
    <row r="24" spans="1:34" x14ac:dyDescent="0.25">
      <c r="A24" s="18"/>
      <c r="B24" s="15"/>
      <c r="C24" s="38" t="s">
        <v>31</v>
      </c>
      <c r="D24" s="34">
        <f>IF(ISNA(VLOOKUP(CONCATENATE(Lookups!$D$31,Lookups!$D$32,Lookups!$D$35,Lookups!$C18),Data!$A$1:$P$11014,11,0)),"-",VLOOKUP(CONCATENATE(Lookups!$D$31,Lookups!$D$32,Lookups!$D$35,Lookups!$C18),Data!$A$1:$P$11014,11,0))</f>
        <v>89</v>
      </c>
      <c r="E24" s="34">
        <f>IF(ISNA(VLOOKUP(CONCATENATE(Lookups!$D$31,Lookups!$D$32,Lookups!$D$35,Lookups!$C18),Data!$A$1:$P$11014,12,0)),"-",VLOOKUP(CONCATENATE(Lookups!$D$31,Lookups!$D$32,Lookups!$D$35,Lookups!$C18),Data!$A$1:$P$11014,12,0))</f>
        <v>9</v>
      </c>
      <c r="F24" s="34">
        <f>IF(ISNA(VLOOKUP(CONCATENATE(Lookups!$D$31,Lookups!$D$32,Lookups!$D$35,Lookups!$C18),Data!$A$1:$P$11014,14,0)),"-",IF(VLOOKUP(CONCATENATE(Lookups!$D$31,Lookups!$D$32,Lookups!$D$35,Lookups!$C18),Data!$A$1:$P$11014,14,0)="","n/a",VLOOKUP(CONCATENATE(Lookups!$D$31,Lookups!$D$32,Lookups!$D$35,Lookups!$C18),Data!$A$1:$P$11014,14,0)))</f>
        <v>12</v>
      </c>
      <c r="G24" s="34">
        <f>IF(ISNA(VLOOKUP(CONCATENATE(Lookups!$D$31,Lookups!$D$32,Lookups!$D$35,Lookups!$C18),Data!$A$1:$P$11014,13,0)),"-",VLOOKUP(CONCATENATE(Lookups!$D$31,Lookups!$D$32,Lookups!$D$35,Lookups!$C18),Data!$A$1:$P$11014,13,0))</f>
        <v>27</v>
      </c>
      <c r="H24" s="34"/>
      <c r="I24" s="36">
        <f>IF(ISNA(VLOOKUP(CONCATENATE(Lookups!$D$31,Lookups!$D$32,Lookups!$D$35,Lookups!$C18),Data!$A$1:$P$11014,15,0)),"-",IF(VLOOKUP(CONCATENATE(Lookups!$D$31,Lookups!$D$32,Lookups!$D$35,Lookups!$C18),Data!$A$1:$P$11014,15,0)="","n/a",VLOOKUP(CONCATENATE(Lookups!$D$31,Lookups!$D$32,Lookups!$D$35,Lookups!$C18),Data!$A$1:$P$11014,15,0)))</f>
        <v>10</v>
      </c>
      <c r="J24" s="15">
        <f>IF(Lookups!$C$33=1,E24,F24)</f>
        <v>9</v>
      </c>
      <c r="K24" s="15">
        <f>IF(Lookups!$C$33=1,G24,I24)</f>
        <v>27</v>
      </c>
      <c r="L24" s="15"/>
      <c r="M24" s="9"/>
      <c r="N24" s="2"/>
      <c r="AA24" s="18"/>
      <c r="AB24" s="18"/>
      <c r="AC24" s="31"/>
      <c r="AE24" s="14"/>
      <c r="AF24" s="14"/>
      <c r="AG24" s="14"/>
      <c r="AH24" s="14"/>
    </row>
    <row r="25" spans="1:34" x14ac:dyDescent="0.25">
      <c r="A25" s="18"/>
      <c r="B25" s="15"/>
      <c r="C25" s="38" t="s">
        <v>32</v>
      </c>
      <c r="D25" s="34">
        <f>IF(ISNA(VLOOKUP(CONCATENATE(Lookups!$D$31,Lookups!$D$32,Lookups!$D$35,Lookups!$C19),Data!$A$1:$P$11014,11,0)),"-",VLOOKUP(CONCATENATE(Lookups!$D$31,Lookups!$D$32,Lookups!$D$35,Lookups!$C19),Data!$A$1:$P$11014,11,0))</f>
        <v>218</v>
      </c>
      <c r="E25" s="34">
        <f>IF(ISNA(VLOOKUP(CONCATENATE(Lookups!$D$31,Lookups!$D$32,Lookups!$D$35,Lookups!$C19),Data!$A$1:$P$11014,12,0)),"-",VLOOKUP(CONCATENATE(Lookups!$D$31,Lookups!$D$32,Lookups!$D$35,Lookups!$C19),Data!$A$1:$P$11014,12,0))</f>
        <v>31</v>
      </c>
      <c r="F25" s="34">
        <f>IF(ISNA(VLOOKUP(CONCATENATE(Lookups!$D$31,Lookups!$D$32,Lookups!$D$35,Lookups!$C19),Data!$A$1:$P$11014,14,0)),"-",IF(VLOOKUP(CONCATENATE(Lookups!$D$31,Lookups!$D$32,Lookups!$D$35,Lookups!$C19),Data!$A$1:$P$11014,14,0)="","n/a",VLOOKUP(CONCATENATE(Lookups!$D$31,Lookups!$D$32,Lookups!$D$35,Lookups!$C19),Data!$A$1:$P$11014,14,0)))</f>
        <v>11</v>
      </c>
      <c r="G25" s="34">
        <f>IF(ISNA(VLOOKUP(CONCATENATE(Lookups!$D$31,Lookups!$D$32,Lookups!$D$35,Lookups!$C19),Data!$A$1:$P$11014,13,0)),"-",VLOOKUP(CONCATENATE(Lookups!$D$31,Lookups!$D$32,Lookups!$D$35,Lookups!$C19),Data!$A$1:$P$11014,13,0))</f>
        <v>3</v>
      </c>
      <c r="H25" s="34"/>
      <c r="I25" s="36">
        <f>IF(ISNA(VLOOKUP(CONCATENATE(Lookups!$D$31,Lookups!$D$32,Lookups!$D$35,Lookups!$C19),Data!$A$1:$P$11014,15,0)),"-",IF(VLOOKUP(CONCATENATE(Lookups!$D$31,Lookups!$D$32,Lookups!$D$35,Lookups!$C19),Data!$A$1:$P$11014,15,0)="","n/a",VLOOKUP(CONCATENATE(Lookups!$D$31,Lookups!$D$32,Lookups!$D$35,Lookups!$C19),Data!$A$1:$P$11014,15,0)))</f>
        <v>28</v>
      </c>
      <c r="J25" s="15">
        <f>IF(Lookups!$C$33=1,E25,F25)</f>
        <v>31</v>
      </c>
      <c r="K25" s="15">
        <f>IF(Lookups!$C$33=1,G25,I25)</f>
        <v>3</v>
      </c>
      <c r="L25" s="15"/>
      <c r="M25" s="9"/>
      <c r="N25" s="2"/>
      <c r="AA25" s="18"/>
      <c r="AB25" s="18"/>
      <c r="AC25" s="31"/>
      <c r="AE25" s="14"/>
      <c r="AF25" s="14"/>
      <c r="AG25" s="14"/>
      <c r="AH25" s="14"/>
    </row>
    <row r="26" spans="1:34" x14ac:dyDescent="0.25">
      <c r="A26" s="18"/>
      <c r="B26" s="15"/>
      <c r="C26" s="38" t="s">
        <v>33</v>
      </c>
      <c r="D26" s="34">
        <f>IF(ISNA(VLOOKUP(CONCATENATE(Lookups!$D$31,Lookups!$D$32,Lookups!$D$35,Lookups!$C20),Data!$A$1:$P$11014,11,0)),"-",VLOOKUP(CONCATENATE(Lookups!$D$31,Lookups!$D$32,Lookups!$D$35,Lookups!$C20),Data!$A$1:$P$11014,11,0))</f>
        <v>61</v>
      </c>
      <c r="E26" s="34">
        <f>IF(ISNA(VLOOKUP(CONCATENATE(Lookups!$D$31,Lookups!$D$32,Lookups!$D$35,Lookups!$C20),Data!$A$1:$P$11014,12,0)),"-",VLOOKUP(CONCATENATE(Lookups!$D$31,Lookups!$D$32,Lookups!$D$35,Lookups!$C20),Data!$A$1:$P$11014,12,0))</f>
        <v>3</v>
      </c>
      <c r="F26" s="34">
        <f>IF(ISNA(VLOOKUP(CONCATENATE(Lookups!$D$31,Lookups!$D$32,Lookups!$D$35,Lookups!$C20),Data!$A$1:$P$11014,14,0)),"-",IF(VLOOKUP(CONCATENATE(Lookups!$D$31,Lookups!$D$32,Lookups!$D$35,Lookups!$C20),Data!$A$1:$P$11014,14,0)="","n/a",VLOOKUP(CONCATENATE(Lookups!$D$31,Lookups!$D$32,Lookups!$D$35,Lookups!$C20),Data!$A$1:$P$11014,14,0)))</f>
        <v>31</v>
      </c>
      <c r="G26" s="34">
        <f>IF(ISNA(VLOOKUP(CONCATENATE(Lookups!$D$31,Lookups!$D$32,Lookups!$D$35,Lookups!$C20),Data!$A$1:$P$11014,13,0)),"-",VLOOKUP(CONCATENATE(Lookups!$D$31,Lookups!$D$32,Lookups!$D$35,Lookups!$C20),Data!$A$1:$P$11014,13,0))</f>
        <v>13</v>
      </c>
      <c r="H26" s="34"/>
      <c r="I26" s="36">
        <f>IF(ISNA(VLOOKUP(CONCATENATE(Lookups!$D$31,Lookups!$D$32,Lookups!$D$35,Lookups!$C20),Data!$A$1:$P$11014,15,0)),"-",IF(VLOOKUP(CONCATENATE(Lookups!$D$31,Lookups!$D$32,Lookups!$D$35,Lookups!$C20),Data!$A$1:$P$11014,15,0)="","n/a",VLOOKUP(CONCATENATE(Lookups!$D$31,Lookups!$D$32,Lookups!$D$35,Lookups!$C20),Data!$A$1:$P$11014,15,0)))</f>
        <v>17</v>
      </c>
      <c r="J26" s="15">
        <f>IF(Lookups!$C$33=1,E26,F26)</f>
        <v>3</v>
      </c>
      <c r="K26" s="15">
        <f>IF(Lookups!$C$33=1,G26,I26)</f>
        <v>13</v>
      </c>
      <c r="L26" s="15"/>
      <c r="M26" s="9"/>
      <c r="N26" s="2"/>
      <c r="AA26" s="18"/>
      <c r="AB26" s="18"/>
      <c r="AC26" s="31"/>
      <c r="AE26" s="14"/>
      <c r="AF26" s="14"/>
      <c r="AG26" s="14"/>
      <c r="AH26" s="14"/>
    </row>
    <row r="27" spans="1:34" x14ac:dyDescent="0.25">
      <c r="A27" s="18"/>
      <c r="B27" s="15"/>
      <c r="C27" s="38" t="s">
        <v>34</v>
      </c>
      <c r="D27" s="34">
        <f>IF(ISNA(VLOOKUP(CONCATENATE(Lookups!$D$31,Lookups!$D$32,Lookups!$D$35,Lookups!$C21),Data!$A$1:$P$11014,11,0)),"-",VLOOKUP(CONCATENATE(Lookups!$D$31,Lookups!$D$32,Lookups!$D$35,Lookups!$C21),Data!$A$1:$P$11014,11,0))</f>
        <v>408</v>
      </c>
      <c r="E27" s="34">
        <f>IF(ISNA(VLOOKUP(CONCATENATE(Lookups!$D$31,Lookups!$D$32,Lookups!$D$35,Lookups!$C21),Data!$A$1:$P$11014,12,0)),"-",VLOOKUP(CONCATENATE(Lookups!$D$31,Lookups!$D$32,Lookups!$D$35,Lookups!$C21),Data!$A$1:$P$11014,12,0))</f>
        <v>48</v>
      </c>
      <c r="F27" s="34">
        <f>IF(ISNA(VLOOKUP(CONCATENATE(Lookups!$D$31,Lookups!$D$32,Lookups!$D$35,Lookups!$C21),Data!$A$1:$P$11014,14,0)),"-",IF(VLOOKUP(CONCATENATE(Lookups!$D$31,Lookups!$D$32,Lookups!$D$35,Lookups!$C21),Data!$A$1:$P$11014,14,0)="","n/a",VLOOKUP(CONCATENATE(Lookups!$D$31,Lookups!$D$32,Lookups!$D$35,Lookups!$C21),Data!$A$1:$P$11014,14,0)))</f>
        <v>14</v>
      </c>
      <c r="G27" s="34">
        <f>IF(ISNA(VLOOKUP(CONCATENATE(Lookups!$D$31,Lookups!$D$32,Lookups!$D$35,Lookups!$C21),Data!$A$1:$P$11014,13,0)),"-",VLOOKUP(CONCATENATE(Lookups!$D$31,Lookups!$D$32,Lookups!$D$35,Lookups!$C21),Data!$A$1:$P$11014,13,0))</f>
        <v>111</v>
      </c>
      <c r="H27" s="34"/>
      <c r="I27" s="36">
        <f>IF(ISNA(VLOOKUP(CONCATENATE(Lookups!$D$31,Lookups!$D$32,Lookups!$D$35,Lookups!$C21),Data!$A$1:$P$11014,15,0)),"-",IF(VLOOKUP(CONCATENATE(Lookups!$D$31,Lookups!$D$32,Lookups!$D$35,Lookups!$C21),Data!$A$1:$P$11014,15,0)="","n/a",VLOOKUP(CONCATENATE(Lookups!$D$31,Lookups!$D$32,Lookups!$D$35,Lookups!$C21),Data!$A$1:$P$11014,15,0)))</f>
        <v>21</v>
      </c>
      <c r="J27" s="15">
        <f>IF(Lookups!$C$33=1,E27,F27)</f>
        <v>48</v>
      </c>
      <c r="K27" s="15">
        <f>IF(Lookups!$C$33=1,G27,I27)</f>
        <v>111</v>
      </c>
      <c r="L27" s="15"/>
      <c r="M27" s="9"/>
      <c r="N27" s="2"/>
      <c r="Z27" s="18"/>
      <c r="AA27" s="18"/>
      <c r="AB27" s="18"/>
      <c r="AC27" s="45"/>
      <c r="AE27" s="14"/>
      <c r="AF27" s="14"/>
      <c r="AG27" s="14"/>
      <c r="AH27" s="14"/>
    </row>
    <row r="28" spans="1:34" x14ac:dyDescent="0.25">
      <c r="A28" s="18"/>
      <c r="B28" s="15"/>
      <c r="C28" s="38" t="s">
        <v>212</v>
      </c>
      <c r="D28" s="34">
        <f>IF(ISNA(VLOOKUP(CONCATENATE(Lookups!$D$31,Lookups!$D$32,Lookups!$D$35,Lookups!$C22),Data!$A$1:$P$11014,11,0)),"-",VLOOKUP(CONCATENATE(Lookups!$D$31,Lookups!$D$32,Lookups!$D$35,Lookups!$C22),Data!$A$1:$P$11014,11,0))</f>
        <v>191</v>
      </c>
      <c r="E28" s="34">
        <f>IF(ISNA(VLOOKUP(CONCATENATE(Lookups!$D$31,Lookups!$D$32,Lookups!$D$35,Lookups!$C22),Data!$A$1:$P$11014,12,0)),"-",VLOOKUP(CONCATENATE(Lookups!$D$31,Lookups!$D$32,Lookups!$D$35,Lookups!$C22),Data!$A$1:$P$11014,12,0))</f>
        <v>19</v>
      </c>
      <c r="F28" s="34">
        <f>IF(ISNA(VLOOKUP(CONCATENATE(Lookups!$D$31,Lookups!$D$32,Lookups!$D$35,Lookups!$C22),Data!$A$1:$P$11014,14,0)),"-",IF(VLOOKUP(CONCATENATE(Lookups!$D$31,Lookups!$D$32,Lookups!$D$35,Lookups!$C22),Data!$A$1:$P$11014,14,0)="","n/a",VLOOKUP(CONCATENATE(Lookups!$D$31,Lookups!$D$32,Lookups!$D$35,Lookups!$C22),Data!$A$1:$P$11014,14,0)))</f>
        <v>8</v>
      </c>
      <c r="G28" s="34">
        <f>IF(ISNA(VLOOKUP(CONCATENATE(Lookups!$D$31,Lookups!$D$32,Lookups!$D$35,Lookups!$C22),Data!$A$1:$P$11014,13,0)),"-",VLOOKUP(CONCATENATE(Lookups!$D$31,Lookups!$D$32,Lookups!$D$35,Lookups!$C22),Data!$A$1:$P$11014,13,0))</f>
        <v>38</v>
      </c>
      <c r="H28" s="34"/>
      <c r="I28" s="36">
        <f>IF(ISNA(VLOOKUP(CONCATENATE(Lookups!$D$31,Lookups!$D$32,Lookups!$D$35,Lookups!$C22),Data!$A$1:$P$11014,15,0)),"-",IF(VLOOKUP(CONCATENATE(Lookups!$D$31,Lookups!$D$32,Lookups!$D$35,Lookups!$C22),Data!$A$1:$P$11014,15,0)="","n/a",VLOOKUP(CONCATENATE(Lookups!$D$31,Lookups!$D$32,Lookups!$D$35,Lookups!$C22),Data!$A$1:$P$11014,15,0)))</f>
        <v>22</v>
      </c>
      <c r="J28" s="15">
        <f>IF(Lookups!$C$33=1,E28,F28)</f>
        <v>19</v>
      </c>
      <c r="K28" s="15">
        <f>IF(Lookups!$C$33=1,G28,I28)</f>
        <v>38</v>
      </c>
      <c r="L28" s="15"/>
      <c r="M28" s="9"/>
      <c r="N28" s="2"/>
      <c r="Z28" s="18"/>
      <c r="AA28" s="18"/>
      <c r="AB28" s="18"/>
      <c r="AC28" s="45"/>
      <c r="AE28" s="14"/>
      <c r="AF28" s="14"/>
      <c r="AG28" s="14"/>
      <c r="AH28" s="14"/>
    </row>
    <row r="29" spans="1:34" x14ac:dyDescent="0.25">
      <c r="A29" s="18"/>
      <c r="B29" s="15"/>
      <c r="C29" s="38" t="s">
        <v>213</v>
      </c>
      <c r="D29" s="34">
        <f>IF(ISNA(VLOOKUP(CONCATENATE(Lookups!$D$31,Lookups!$D$32,Lookups!$D$35,Lookups!$C23),Data!$A$1:$P$11014,11,0)),"-",VLOOKUP(CONCATENATE(Lookups!$D$31,Lookups!$D$32,Lookups!$D$35,Lookups!$C23),Data!$A$1:$P$11014,11,0))</f>
        <v>217</v>
      </c>
      <c r="E29" s="34">
        <f>IF(ISNA(VLOOKUP(CONCATENATE(Lookups!$D$31,Lookups!$D$32,Lookups!$D$35,Lookups!$C23),Data!$A$1:$P$11014,12,0)),"-",VLOOKUP(CONCATENATE(Lookups!$D$31,Lookups!$D$32,Lookups!$D$35,Lookups!$C23),Data!$A$1:$P$11014,12,0))</f>
        <v>29</v>
      </c>
      <c r="F29" s="34">
        <f>IF(ISNA(VLOOKUP(CONCATENATE(Lookups!$D$31,Lookups!$D$32,Lookups!$D$35,Lookups!$C23),Data!$A$1:$P$11014,14,0)),"-",IF(VLOOKUP(CONCATENATE(Lookups!$D$31,Lookups!$D$32,Lookups!$D$35,Lookups!$C23),Data!$A$1:$P$11014,14,0)="","n/a",VLOOKUP(CONCATENATE(Lookups!$D$31,Lookups!$D$32,Lookups!$D$35,Lookups!$C23),Data!$A$1:$P$11014,14,0)))</f>
        <v>19</v>
      </c>
      <c r="G29" s="34">
        <f>IF(ISNA(VLOOKUP(CONCATENATE(Lookups!$D$31,Lookups!$D$32,Lookups!$D$35,Lookups!$C23),Data!$A$1:$P$11014,13,0)),"-",VLOOKUP(CONCATENATE(Lookups!$D$31,Lookups!$D$32,Lookups!$D$35,Lookups!$C23),Data!$A$1:$P$11014,13,0))</f>
        <v>73</v>
      </c>
      <c r="H29" s="34"/>
      <c r="I29" s="36">
        <f>IF(ISNA(VLOOKUP(CONCATENATE(Lookups!$D$31,Lookups!$D$32,Lookups!$D$35,Lookups!$C23),Data!$A$1:$P$11014,15,0)),"-",IF(VLOOKUP(CONCATENATE(Lookups!$D$31,Lookups!$D$32,Lookups!$D$35,Lookups!$C23),Data!$A$1:$P$11014,15,0)="","n/a",VLOOKUP(CONCATENATE(Lookups!$D$31,Lookups!$D$32,Lookups!$D$35,Lookups!$C23),Data!$A$1:$P$11014,15,0)))</f>
        <v>21</v>
      </c>
      <c r="J29" s="15">
        <f>IF(Lookups!$C$33=1,E29,F29)</f>
        <v>29</v>
      </c>
      <c r="K29" s="15">
        <f>IF(Lookups!$C$33=1,G29,I29)</f>
        <v>73</v>
      </c>
      <c r="L29" s="15"/>
      <c r="M29" s="9"/>
      <c r="N29" s="2"/>
      <c r="Z29" s="18"/>
      <c r="AA29" s="18"/>
      <c r="AB29" s="18"/>
      <c r="AC29" s="45"/>
      <c r="AE29" s="14"/>
      <c r="AF29" s="14"/>
      <c r="AG29" s="14"/>
      <c r="AH29" s="14"/>
    </row>
    <row r="30" spans="1:34" x14ac:dyDescent="0.25">
      <c r="A30" s="18"/>
      <c r="B30" s="15"/>
      <c r="C30" s="38" t="s">
        <v>205</v>
      </c>
      <c r="D30" s="34">
        <f>IF(ISNA(VLOOKUP(CONCATENATE(Lookups!$D$31,Lookups!$D$32,Lookups!$D$35,Lookups!$C24),Data!$A$1:$P$11014,11,0)),"-",VLOOKUP(CONCATENATE(Lookups!$D$31,Lookups!$D$32,Lookups!$D$35,Lookups!$C24),Data!$A$1:$P$11014,11,0))</f>
        <v>1171</v>
      </c>
      <c r="E30" s="34">
        <f>IF(ISNA(VLOOKUP(CONCATENATE(Lookups!$D$31,Lookups!$D$32,Lookups!$D$35,Lookups!$C24),Data!$A$1:$P$11014,12,0)),"-",VLOOKUP(CONCATENATE(Lookups!$D$31,Lookups!$D$32,Lookups!$D$35,Lookups!$C24),Data!$A$1:$P$11014,12,0))</f>
        <v>250</v>
      </c>
      <c r="F30" s="34">
        <f>IF(ISNA(VLOOKUP(CONCATENATE(Lookups!$D$31,Lookups!$D$32,Lookups!$D$35,Lookups!$C24),Data!$A$1:$P$11014,14,0)),"-",IF(VLOOKUP(CONCATENATE(Lookups!$D$31,Lookups!$D$32,Lookups!$D$35,Lookups!$C24),Data!$A$1:$P$11014,14,0)="","n/a",VLOOKUP(CONCATENATE(Lookups!$D$31,Lookups!$D$32,Lookups!$D$35,Lookups!$C24),Data!$A$1:$P$11014,14,0)))</f>
        <v>21</v>
      </c>
      <c r="G30" s="34">
        <f>IF(ISNA(VLOOKUP(CONCATENATE(Lookups!$D$31,Lookups!$D$32,Lookups!$D$35,Lookups!$C24),Data!$A$1:$P$11014,13,0)),"-",VLOOKUP(CONCATENATE(Lookups!$D$31,Lookups!$D$32,Lookups!$D$35,Lookups!$C24),Data!$A$1:$P$11014,13,0))</f>
        <v>380</v>
      </c>
      <c r="H30" s="34"/>
      <c r="I30" s="36">
        <f>IF(ISNA(VLOOKUP(CONCATENATE(Lookups!$D$31,Lookups!$D$32,Lookups!$D$35,Lookups!$C24),Data!$A$1:$P$11014,15,0)),"-",IF(VLOOKUP(CONCATENATE(Lookups!$D$31,Lookups!$D$32,Lookups!$D$35,Lookups!$C24),Data!$A$1:$P$11014,15,0)="","n/a",VLOOKUP(CONCATENATE(Lookups!$D$31,Lookups!$D$32,Lookups!$D$35,Lookups!$C24),Data!$A$1:$P$11014,15,0)))</f>
        <v>26</v>
      </c>
      <c r="J30" s="15">
        <f>IF(Lookups!$C$33=1,E30,F30)</f>
        <v>250</v>
      </c>
      <c r="K30" s="15">
        <f>IF(Lookups!$C$33=1,G30,I30)</f>
        <v>380</v>
      </c>
      <c r="L30" s="15"/>
      <c r="M30" s="9"/>
      <c r="N30" s="2"/>
      <c r="Z30" s="18"/>
      <c r="AA30" s="18"/>
      <c r="AB30" s="18"/>
      <c r="AC30" s="45"/>
      <c r="AE30" s="14"/>
      <c r="AF30" s="14"/>
      <c r="AG30" s="14"/>
      <c r="AH30" s="14"/>
    </row>
    <row r="31" spans="1:34" x14ac:dyDescent="0.25">
      <c r="A31" s="18"/>
      <c r="B31" s="15"/>
      <c r="C31" s="38" t="s">
        <v>206</v>
      </c>
      <c r="D31" s="34">
        <f>IF(ISNA(VLOOKUP(CONCATENATE(Lookups!$D$31,Lookups!$D$32,Lookups!$D$35,Lookups!$C25),Data!$A$1:$P$11014,11,0)),"-",VLOOKUP(CONCATENATE(Lookups!$D$31,Lookups!$D$32,Lookups!$D$35,Lookups!$C25),Data!$A$1:$P$11014,11,0))</f>
        <v>112</v>
      </c>
      <c r="E31" s="34">
        <f>IF(ISNA(VLOOKUP(CONCATENATE(Lookups!$D$31,Lookups!$D$32,Lookups!$D$35,Lookups!$C25),Data!$A$1:$P$11014,12,0)),"-",VLOOKUP(CONCATENATE(Lookups!$D$31,Lookups!$D$32,Lookups!$D$35,Lookups!$C25),Data!$A$1:$P$11014,12,0))</f>
        <v>13</v>
      </c>
      <c r="F31" s="34">
        <f>IF(ISNA(VLOOKUP(CONCATENATE(Lookups!$D$31,Lookups!$D$32,Lookups!$D$35,Lookups!$C25),Data!$A$1:$P$11014,14,0)),"-",IF(VLOOKUP(CONCATENATE(Lookups!$D$31,Lookups!$D$32,Lookups!$D$35,Lookups!$C25),Data!$A$1:$P$11014,14,0)="","n/a",VLOOKUP(CONCATENATE(Lookups!$D$31,Lookups!$D$32,Lookups!$D$35,Lookups!$C25),Data!$A$1:$P$11014,14,0)))</f>
        <v>17</v>
      </c>
      <c r="G31" s="34">
        <f>IF(ISNA(VLOOKUP(CONCATENATE(Lookups!$D$31,Lookups!$D$32,Lookups!$D$35,Lookups!$C25),Data!$A$1:$P$11014,13,0)),"-",VLOOKUP(CONCATENATE(Lookups!$D$31,Lookups!$D$32,Lookups!$D$35,Lookups!$C25),Data!$A$1:$P$11014,13,0))</f>
        <v>36</v>
      </c>
      <c r="H31" s="34"/>
      <c r="I31" s="36">
        <f>IF(ISNA(VLOOKUP(CONCATENATE(Lookups!$D$31,Lookups!$D$32,Lookups!$D$35,Lookups!$C25),Data!$A$1:$P$11014,15,0)),"-",IF(VLOOKUP(CONCATENATE(Lookups!$D$31,Lookups!$D$32,Lookups!$D$35,Lookups!$C25),Data!$A$1:$P$11014,15,0)="","n/a",VLOOKUP(CONCATENATE(Lookups!$D$31,Lookups!$D$32,Lookups!$D$35,Lookups!$C25),Data!$A$1:$P$11014,15,0)))</f>
        <v>24</v>
      </c>
      <c r="J31" s="15">
        <f>IF(Lookups!$C$33=1,E31,F31)</f>
        <v>13</v>
      </c>
      <c r="K31" s="15">
        <f>IF(Lookups!$C$33=1,G31,I31)</f>
        <v>36</v>
      </c>
      <c r="L31" s="15"/>
      <c r="M31" s="9"/>
      <c r="N31" s="2"/>
      <c r="Z31" s="18"/>
      <c r="AA31" s="18"/>
      <c r="AB31" s="18"/>
      <c r="AC31" s="45"/>
      <c r="AE31" s="14"/>
      <c r="AF31" s="14"/>
      <c r="AG31" s="14"/>
      <c r="AH31" s="14"/>
    </row>
    <row r="32" spans="1:34" x14ac:dyDescent="0.25">
      <c r="A32" s="18"/>
      <c r="B32" s="15"/>
      <c r="C32" s="38" t="s">
        <v>207</v>
      </c>
      <c r="D32" s="34">
        <f>IF(ISNA(VLOOKUP(CONCATENATE(Lookups!$D$31,Lookups!$D$32,Lookups!$D$35,Lookups!$C26),Data!$A$1:$P$11014,11,0)),"-",VLOOKUP(CONCATENATE(Lookups!$D$31,Lookups!$D$32,Lookups!$D$35,Lookups!$C26),Data!$A$1:$P$11014,11,0))</f>
        <v>125</v>
      </c>
      <c r="E32" s="34">
        <f>IF(ISNA(VLOOKUP(CONCATENATE(Lookups!$D$31,Lookups!$D$32,Lookups!$D$35,Lookups!$C26),Data!$A$1:$P$11014,12,0)),"-",VLOOKUP(CONCATENATE(Lookups!$D$31,Lookups!$D$32,Lookups!$D$35,Lookups!$C26),Data!$A$1:$P$11014,12,0))</f>
        <v>16</v>
      </c>
      <c r="F32" s="34">
        <f>IF(ISNA(VLOOKUP(CONCATENATE(Lookups!$D$31,Lookups!$D$32,Lookups!$D$35,Lookups!$C26),Data!$A$1:$P$11014,14,0)),"-",IF(VLOOKUP(CONCATENATE(Lookups!$D$31,Lookups!$D$32,Lookups!$D$35,Lookups!$C26),Data!$A$1:$P$11014,14,0)="","n/a",VLOOKUP(CONCATENATE(Lookups!$D$31,Lookups!$D$32,Lookups!$D$35,Lookups!$C26),Data!$A$1:$P$11014,14,0)))</f>
        <v>15</v>
      </c>
      <c r="G32" s="34">
        <f>IF(ISNA(VLOOKUP(CONCATENATE(Lookups!$D$31,Lookups!$D$32,Lookups!$D$35,Lookups!$C26),Data!$A$1:$P$11014,13,0)),"-",VLOOKUP(CONCATENATE(Lookups!$D$31,Lookups!$D$32,Lookups!$D$35,Lookups!$C26),Data!$A$1:$P$11014,13,0))</f>
        <v>48</v>
      </c>
      <c r="H32" s="34"/>
      <c r="I32" s="36">
        <f>IF(ISNA(VLOOKUP(CONCATENATE(Lookups!$D$31,Lookups!$D$32,Lookups!$D$35,Lookups!$C26),Data!$A$1:$P$11014,15,0)),"-",IF(VLOOKUP(CONCATENATE(Lookups!$D$31,Lookups!$D$32,Lookups!$D$35,Lookups!$C26),Data!$A$1:$P$11014,15,0)="","n/a",VLOOKUP(CONCATENATE(Lookups!$D$31,Lookups!$D$32,Lookups!$D$35,Lookups!$C26),Data!$A$1:$P$11014,15,0)))</f>
        <v>26</v>
      </c>
      <c r="J32" s="15">
        <f>IF(Lookups!$C$33=1,E32,F32)</f>
        <v>16</v>
      </c>
      <c r="K32" s="15">
        <f>IF(Lookups!$C$33=1,G32,I32)</f>
        <v>48</v>
      </c>
      <c r="L32" s="15"/>
      <c r="M32" s="9"/>
      <c r="N32" s="2"/>
      <c r="Z32" s="18"/>
      <c r="AA32" s="18"/>
      <c r="AB32" s="18"/>
      <c r="AC32" s="45"/>
      <c r="AE32" s="14"/>
      <c r="AF32" s="14"/>
      <c r="AG32" s="14"/>
      <c r="AH32" s="14"/>
    </row>
    <row r="33" spans="1:41" x14ac:dyDescent="0.25">
      <c r="A33" s="18"/>
      <c r="B33" s="40"/>
      <c r="C33" s="40" t="s">
        <v>208</v>
      </c>
      <c r="D33" s="34">
        <f>IF(ISNA(VLOOKUP(CONCATENATE(Lookups!$D$31,Lookups!$D$32,Lookups!$D$35,Lookups!$C27),Data!$A$1:$P$11014,11,0)),"-",VLOOKUP(CONCATENATE(Lookups!$D$31,Lookups!$D$32,Lookups!$D$35,Lookups!$C27),Data!$A$1:$P$11014,11,0))</f>
        <v>934</v>
      </c>
      <c r="E33" s="34">
        <f>IF(ISNA(VLOOKUP(CONCATENATE(Lookups!$D$31,Lookups!$D$32,Lookups!$D$35,Lookups!$C27),Data!$A$1:$P$11014,12,0)),"-",VLOOKUP(CONCATENATE(Lookups!$D$31,Lookups!$D$32,Lookups!$D$35,Lookups!$C27),Data!$A$1:$P$11014,12,0))</f>
        <v>221</v>
      </c>
      <c r="F33" s="34">
        <f>IF(ISNA(VLOOKUP(CONCATENATE(Lookups!$D$31,Lookups!$D$32,Lookups!$D$35,Lookups!$C27),Data!$A$1:$P$11014,14,0)),"-",IF(VLOOKUP(CONCATENATE(Lookups!$D$31,Lookups!$D$32,Lookups!$D$35,Lookups!$C27),Data!$A$1:$P$11014,14,0)="","n/a",VLOOKUP(CONCATENATE(Lookups!$D$31,Lookups!$D$32,Lookups!$D$35,Lookups!$C27),Data!$A$1:$P$11014,14,0)))</f>
        <v>21</v>
      </c>
      <c r="G33" s="34">
        <f>IF(ISNA(VLOOKUP(CONCATENATE(Lookups!$D$31,Lookups!$D$32,Lookups!$D$35,Lookups!$C27),Data!$A$1:$P$11014,13,0)),"-",VLOOKUP(CONCATENATE(Lookups!$D$31,Lookups!$D$32,Lookups!$D$35,Lookups!$C27),Data!$A$1:$P$11014,13,0))</f>
        <v>296</v>
      </c>
      <c r="H33" s="34"/>
      <c r="I33" s="36">
        <f>IF(ISNA(VLOOKUP(CONCATENATE(Lookups!$D$31,Lookups!$D$32,Lookups!$D$35,Lookups!$C27),Data!$A$1:$P$11014,15,0)),"-",IF(VLOOKUP(CONCATENATE(Lookups!$D$31,Lookups!$D$32,Lookups!$D$35,Lookups!$C27),Data!$A$1:$P$11014,15,0)="","n/a",VLOOKUP(CONCATENATE(Lookups!$D$31,Lookups!$D$32,Lookups!$D$35,Lookups!$C27),Data!$A$1:$P$11014,15,0)))</f>
        <v>26</v>
      </c>
      <c r="J33" s="15">
        <f>IF(Lookups!$C$33=1,E33,F33)</f>
        <v>221</v>
      </c>
      <c r="K33" s="15">
        <f>IF(Lookups!$C$33=1,G33,I33)</f>
        <v>296</v>
      </c>
      <c r="L33" s="15"/>
      <c r="M33" s="9"/>
      <c r="N33" s="2"/>
      <c r="Z33" s="18"/>
      <c r="AA33" s="18"/>
      <c r="AB33" s="18"/>
      <c r="AC33" s="31"/>
      <c r="AE33" s="14"/>
      <c r="AF33" s="14"/>
      <c r="AG33" s="14"/>
      <c r="AH33" s="14"/>
    </row>
    <row r="34" spans="1:41" x14ac:dyDescent="0.25">
      <c r="A34" s="18"/>
      <c r="B34" s="15"/>
      <c r="C34" s="40"/>
      <c r="D34" s="34"/>
      <c r="E34" s="34"/>
      <c r="F34" s="36"/>
      <c r="G34" s="34"/>
      <c r="H34" s="34"/>
      <c r="I34" s="36"/>
      <c r="J34" s="15"/>
      <c r="K34" s="15"/>
      <c r="L34" s="15"/>
      <c r="M34" s="9"/>
      <c r="N34" s="2"/>
      <c r="Z34" s="18"/>
      <c r="AA34" s="18"/>
      <c r="AB34" s="31"/>
      <c r="AC34" s="44"/>
      <c r="AD34" s="46"/>
      <c r="AE34" s="46"/>
      <c r="AF34" s="46"/>
      <c r="AG34" s="46"/>
      <c r="AH34" s="46"/>
      <c r="AI34" s="46"/>
      <c r="AJ34" s="46"/>
      <c r="AK34" s="46"/>
      <c r="AL34" s="46"/>
      <c r="AM34" s="46"/>
      <c r="AN34" s="18"/>
      <c r="AO34" s="18"/>
    </row>
    <row r="35" spans="1:41" ht="15.95" customHeight="1" x14ac:dyDescent="0.25">
      <c r="B35" s="18" t="str">
        <f>VLOOKUP(Lookups!C33,Lookups!P3:S4,3,FALSE)</f>
        <v>The number of adjustments for patient delays for All Cancer Types* is</v>
      </c>
      <c r="C35" s="18"/>
      <c r="D35" s="18"/>
      <c r="E35" s="18"/>
      <c r="F35" s="18"/>
      <c r="G35" s="18"/>
      <c r="H35" s="133">
        <f ca="1">CELL("contents",J10)</f>
        <v>693</v>
      </c>
      <c r="I35" s="18"/>
      <c r="J35" s="18"/>
      <c r="K35" s="18"/>
      <c r="L35" s="18"/>
    </row>
    <row r="36" spans="1:41" ht="17.45" customHeight="1" x14ac:dyDescent="0.25">
      <c r="B36" s="1" t="str">
        <f>VLOOKUP(Lookups!C33,Lookups!P6:S7,3,FALSE)</f>
        <v>The number of adjustments for medical delays for All Cancer Types* is</v>
      </c>
      <c r="H36" s="75">
        <f ca="1">CELL("contents",K10)</f>
        <v>1428</v>
      </c>
    </row>
    <row r="37" spans="1:41" x14ac:dyDescent="0.25">
      <c r="AC37" s="261"/>
      <c r="AD37" s="261"/>
    </row>
    <row r="38" spans="1:41" x14ac:dyDescent="0.25">
      <c r="B38" s="47" t="s">
        <v>130</v>
      </c>
      <c r="C38" s="13"/>
      <c r="D38" s="32"/>
      <c r="E38" s="32"/>
      <c r="F38" s="32"/>
      <c r="G38" s="32"/>
      <c r="H38" s="32"/>
      <c r="I38" s="11"/>
      <c r="J38" s="11"/>
      <c r="K38" s="11"/>
      <c r="L38" s="11"/>
      <c r="M38" s="11"/>
      <c r="AC38" s="76"/>
      <c r="AD38" s="76"/>
    </row>
    <row r="39" spans="1:41" ht="21" customHeight="1" x14ac:dyDescent="0.25">
      <c r="B39" s="220" t="s">
        <v>161</v>
      </c>
      <c r="C39" s="221"/>
      <c r="D39" s="221"/>
      <c r="E39" s="221"/>
      <c r="F39" s="225" t="str">
        <f ca="1">CELL("contents",Lookups!D32)</f>
        <v>January-March 2025</v>
      </c>
      <c r="G39" s="226"/>
      <c r="H39" s="62" t="s">
        <v>139</v>
      </c>
      <c r="I39" s="63">
        <f>'Table 3a -Exclusion &amp; WTA by HB'!G32</f>
        <v>45803</v>
      </c>
      <c r="M39" s="77"/>
      <c r="N39" s="77"/>
      <c r="O39" s="77"/>
      <c r="AD39" s="78"/>
      <c r="AE39" s="79"/>
    </row>
    <row r="40" spans="1:41" ht="19.5" customHeight="1" x14ac:dyDescent="0.25">
      <c r="B40" s="251" t="s">
        <v>107</v>
      </c>
      <c r="C40" s="252"/>
      <c r="D40" s="252"/>
      <c r="E40" s="252"/>
      <c r="F40" s="252"/>
      <c r="G40" s="252"/>
      <c r="H40" s="252"/>
      <c r="I40" s="252"/>
      <c r="J40" s="252"/>
      <c r="K40" s="65"/>
      <c r="L40" s="96"/>
      <c r="M40" s="96"/>
      <c r="N40" s="77"/>
      <c r="AC40" s="78"/>
      <c r="AD40" s="79"/>
    </row>
    <row r="41" spans="1:41" ht="15" customHeight="1" x14ac:dyDescent="0.25">
      <c r="B41" s="228" t="s">
        <v>70</v>
      </c>
      <c r="C41" s="229"/>
      <c r="D41" s="229"/>
      <c r="E41" s="229"/>
      <c r="F41" s="229"/>
      <c r="G41" s="229"/>
      <c r="H41" s="229"/>
      <c r="I41" s="229"/>
      <c r="J41" s="229"/>
      <c r="K41" s="65"/>
      <c r="L41" s="65"/>
      <c r="M41" s="66"/>
      <c r="AC41" s="78"/>
      <c r="AD41" s="79"/>
    </row>
    <row r="42" spans="1:41" ht="38.25" customHeight="1" x14ac:dyDescent="0.25">
      <c r="B42" s="220" t="s">
        <v>159</v>
      </c>
      <c r="C42" s="221"/>
      <c r="D42" s="221"/>
      <c r="E42" s="221"/>
      <c r="F42" s="221"/>
      <c r="G42" s="221"/>
      <c r="H42" s="221"/>
      <c r="I42" s="221"/>
      <c r="J42" s="221"/>
      <c r="K42" s="57"/>
      <c r="L42" s="57"/>
      <c r="M42" s="58"/>
      <c r="AC42" s="78"/>
      <c r="AD42" s="79"/>
    </row>
    <row r="43" spans="1:41" ht="30" customHeight="1" x14ac:dyDescent="0.25">
      <c r="B43" s="268" t="s">
        <v>196</v>
      </c>
      <c r="C43" s="269"/>
      <c r="D43" s="269"/>
      <c r="E43" s="269"/>
      <c r="F43" s="269"/>
      <c r="G43" s="269"/>
      <c r="H43" s="269"/>
      <c r="I43" s="269"/>
      <c r="J43" s="269"/>
      <c r="K43" s="108"/>
      <c r="L43" s="68"/>
      <c r="M43" s="69"/>
      <c r="AC43" s="78"/>
      <c r="AD43" s="79"/>
    </row>
    <row r="44" spans="1:41" ht="25.5" customHeight="1" x14ac:dyDescent="0.25">
      <c r="B44" s="270" t="s">
        <v>197</v>
      </c>
      <c r="C44" s="271"/>
      <c r="D44" s="271"/>
      <c r="E44" s="271"/>
      <c r="F44" s="271"/>
      <c r="G44" s="271"/>
      <c r="H44" s="271"/>
      <c r="I44" s="271"/>
      <c r="J44" s="271"/>
      <c r="K44" s="109"/>
      <c r="L44" s="61"/>
      <c r="M44" s="61"/>
      <c r="AC44" s="80"/>
      <c r="AD44" s="81"/>
    </row>
    <row r="45" spans="1:41" s="200" customFormat="1" ht="15" customHeight="1" x14ac:dyDescent="0.25">
      <c r="A45" s="160"/>
      <c r="B45" s="199" t="s">
        <v>254</v>
      </c>
      <c r="C45" s="199"/>
      <c r="D45" s="199"/>
      <c r="E45" s="199"/>
      <c r="F45" s="199"/>
      <c r="G45" s="199"/>
      <c r="H45" s="199"/>
      <c r="I45" s="199"/>
      <c r="J45" s="199"/>
      <c r="K45" s="199"/>
      <c r="L45" s="199"/>
      <c r="M45" s="199"/>
      <c r="N45" s="199"/>
      <c r="O45" s="199"/>
      <c r="P45" s="199"/>
      <c r="Q45" s="199"/>
      <c r="R45" s="199"/>
      <c r="S45" s="199"/>
      <c r="T45" s="199"/>
      <c r="U45" s="199"/>
    </row>
    <row r="46" spans="1:41" ht="32.25" customHeight="1" x14ac:dyDescent="0.25">
      <c r="B46" s="256" t="s">
        <v>80</v>
      </c>
      <c r="C46" s="257"/>
      <c r="D46" s="257"/>
      <c r="E46" s="257"/>
      <c r="F46" s="257"/>
      <c r="G46" s="257"/>
      <c r="H46" s="257"/>
      <c r="I46" s="257"/>
      <c r="J46" s="257"/>
      <c r="K46" s="110"/>
      <c r="AB46" s="41"/>
      <c r="AC46" s="78"/>
      <c r="AD46" s="79"/>
      <c r="AE46" s="2"/>
    </row>
    <row r="47" spans="1:41" x14ac:dyDescent="0.25">
      <c r="B47" s="272"/>
      <c r="C47" s="273"/>
      <c r="D47" s="273"/>
      <c r="E47" s="273"/>
      <c r="F47" s="273"/>
      <c r="G47" s="273"/>
      <c r="H47" s="273"/>
      <c r="I47" s="273"/>
      <c r="J47" s="274"/>
      <c r="AC47" s="82"/>
      <c r="AD47" s="83"/>
    </row>
    <row r="48" spans="1:41" x14ac:dyDescent="0.25">
      <c r="B48" s="272"/>
      <c r="C48" s="273"/>
      <c r="D48" s="273"/>
      <c r="E48" s="273"/>
      <c r="F48" s="273"/>
      <c r="G48" s="273"/>
      <c r="H48" s="273"/>
      <c r="I48" s="273"/>
      <c r="J48" s="274"/>
      <c r="AC48" s="78"/>
      <c r="AD48" s="79"/>
    </row>
    <row r="49" spans="2:30" x14ac:dyDescent="0.25">
      <c r="AC49" s="78"/>
      <c r="AD49" s="79"/>
    </row>
    <row r="50" spans="2:30" x14ac:dyDescent="0.25">
      <c r="AC50" s="78"/>
      <c r="AD50" s="79"/>
    </row>
    <row r="51" spans="2:30" x14ac:dyDescent="0.25">
      <c r="AC51" s="76"/>
    </row>
    <row r="52" spans="2:30" x14ac:dyDescent="0.25">
      <c r="AC52" s="78"/>
      <c r="AD52" s="79"/>
    </row>
    <row r="57" spans="2:30" x14ac:dyDescent="0.25">
      <c r="D57" s="262"/>
      <c r="E57" s="263"/>
      <c r="F57" s="263"/>
      <c r="G57" s="263"/>
      <c r="H57" s="263"/>
      <c r="I57" s="263"/>
      <c r="J57" s="263"/>
      <c r="K57" s="263"/>
      <c r="L57" s="264"/>
    </row>
    <row r="58" spans="2:30" x14ac:dyDescent="0.25">
      <c r="D58" s="265"/>
      <c r="E58" s="266"/>
      <c r="F58" s="266"/>
      <c r="G58" s="266"/>
      <c r="H58" s="266"/>
      <c r="I58" s="266"/>
      <c r="J58" s="266"/>
      <c r="K58" s="266"/>
      <c r="L58" s="267"/>
    </row>
    <row r="59" spans="2:30" ht="31.5" customHeight="1" x14ac:dyDescent="0.25"/>
    <row r="60" spans="2:30" x14ac:dyDescent="0.25">
      <c r="B60" s="71"/>
      <c r="C60" s="258"/>
      <c r="D60" s="259"/>
      <c r="E60" s="259"/>
      <c r="F60" s="259"/>
      <c r="G60" s="259"/>
      <c r="H60" s="259"/>
      <c r="I60" s="259"/>
      <c r="J60" s="259"/>
      <c r="K60" s="259"/>
      <c r="L60" s="259"/>
      <c r="M60" s="260"/>
    </row>
    <row r="88" spans="2:2" x14ac:dyDescent="0.25">
      <c r="B88" s="73" t="s">
        <v>70</v>
      </c>
    </row>
    <row r="89" spans="2:2" x14ac:dyDescent="0.25">
      <c r="B89" s="1" t="s">
        <v>101</v>
      </c>
    </row>
  </sheetData>
  <mergeCells count="16">
    <mergeCell ref="C2:J2"/>
    <mergeCell ref="C8:J8"/>
    <mergeCell ref="AC37:AD37"/>
    <mergeCell ref="B39:E39"/>
    <mergeCell ref="F39:G39"/>
    <mergeCell ref="B40:J40"/>
    <mergeCell ref="B41:J41"/>
    <mergeCell ref="B42:J42"/>
    <mergeCell ref="B43:J43"/>
    <mergeCell ref="B44:J44"/>
    <mergeCell ref="C60:M60"/>
    <mergeCell ref="B45:XFD45"/>
    <mergeCell ref="B46:J46"/>
    <mergeCell ref="B47:J47"/>
    <mergeCell ref="B48:J48"/>
    <mergeCell ref="D57:L58"/>
  </mergeCells>
  <conditionalFormatting sqref="AD34:AM34">
    <cfRule type="expression" dxfId="1" priority="2">
      <formula>IF(#REF!=1, TRUE, FALSE)</formula>
    </cfRule>
  </conditionalFormatting>
  <conditionalFormatting sqref="AE9:AH33 D10:I34 D38:M38">
    <cfRule type="expression" dxfId="0" priority="1">
      <formula>IF(#REF!=1, TRUE, FALSE)</formula>
    </cfRule>
  </conditionalFormatting>
  <hyperlinks>
    <hyperlink ref="J7" location="'Table 3b -Exclusion &amp; WTA by CT'!A1" display="View Table 3b" xr:uid="{D65C7386-2D6C-4AA0-B4CD-B01447712BAD}"/>
    <hyperlink ref="B45:H45" r:id="rId1" display="Further information on Cancer Waiting Times, including Data Quality and Guidance (such as the Data &amp; Definitions manual) can be found on the website." xr:uid="{EE2C9FA1-A409-4EC8-AFD2-5E452067EB72}"/>
  </hyperlinks>
  <pageMargins left="0.70866141732283472" right="0.70866141732283472" top="0.74803149606299213" bottom="0.74803149606299213" header="0.31496062992125984" footer="0.31496062992125984"/>
  <pageSetup paperSize="9"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13313" r:id="rId5" name="Drop Down 1">
              <controlPr defaultSize="0" autoLine="0" autoPict="0">
                <anchor moveWithCells="1">
                  <from>
                    <xdr:col>2</xdr:col>
                    <xdr:colOff>28575</xdr:colOff>
                    <xdr:row>3</xdr:row>
                    <xdr:rowOff>95250</xdr:rowOff>
                  </from>
                  <to>
                    <xdr:col>4</xdr:col>
                    <xdr:colOff>276225</xdr:colOff>
                    <xdr:row>3</xdr:row>
                    <xdr:rowOff>295275</xdr:rowOff>
                  </to>
                </anchor>
              </controlPr>
            </control>
          </mc:Choice>
        </mc:AlternateContent>
        <mc:AlternateContent xmlns:mc="http://schemas.openxmlformats.org/markup-compatibility/2006">
          <mc:Choice Requires="x14">
            <control shapeId="13314" r:id="rId6" name="Drop Down 2">
              <controlPr defaultSize="0" autoLine="0" autoPict="0">
                <anchor moveWithCells="1">
                  <from>
                    <xdr:col>2</xdr:col>
                    <xdr:colOff>38100</xdr:colOff>
                    <xdr:row>2</xdr:row>
                    <xdr:rowOff>85725</xdr:rowOff>
                  </from>
                  <to>
                    <xdr:col>8</xdr:col>
                    <xdr:colOff>504825</xdr:colOff>
                    <xdr:row>2</xdr:row>
                    <xdr:rowOff>295275</xdr:rowOff>
                  </to>
                </anchor>
              </controlPr>
            </control>
          </mc:Choice>
        </mc:AlternateContent>
        <mc:AlternateContent xmlns:mc="http://schemas.openxmlformats.org/markup-compatibility/2006">
          <mc:Choice Requires="x14">
            <control shapeId="13315" r:id="rId7" name="Drop Down 3">
              <controlPr defaultSize="0" autoLine="0" autoPict="0">
                <anchor moveWithCells="1">
                  <from>
                    <xdr:col>2</xdr:col>
                    <xdr:colOff>19050</xdr:colOff>
                    <xdr:row>5</xdr:row>
                    <xdr:rowOff>76200</xdr:rowOff>
                  </from>
                  <to>
                    <xdr:col>4</xdr:col>
                    <xdr:colOff>266700</xdr:colOff>
                    <xdr:row>5</xdr:row>
                    <xdr:rowOff>276225</xdr:rowOff>
                  </to>
                </anchor>
              </controlPr>
            </control>
          </mc:Choice>
        </mc:AlternateContent>
        <mc:AlternateContent xmlns:mc="http://schemas.openxmlformats.org/markup-compatibility/2006">
          <mc:Choice Requires="x14">
            <control shapeId="13317" r:id="rId8" name="Drop Down 5">
              <controlPr defaultSize="0" autoLine="0" autoPict="0">
                <anchor moveWithCells="1">
                  <from>
                    <xdr:col>2</xdr:col>
                    <xdr:colOff>9525</xdr:colOff>
                    <xdr:row>4</xdr:row>
                    <xdr:rowOff>104775</xdr:rowOff>
                  </from>
                  <to>
                    <xdr:col>4</xdr:col>
                    <xdr:colOff>247650</xdr:colOff>
                    <xdr:row>5</xdr:row>
                    <xdr:rowOff>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dimension ref="A1:O7467"/>
  <sheetViews>
    <sheetView workbookViewId="0">
      <selection activeCell="C1" sqref="C1"/>
    </sheetView>
  </sheetViews>
  <sheetFormatPr defaultRowHeight="15" x14ac:dyDescent="0.25"/>
  <cols>
    <col min="1" max="1" width="39.5703125" customWidth="1"/>
    <col min="2" max="2" width="11.7109375" bestFit="1" customWidth="1"/>
    <col min="3" max="3" width="20.7109375" bestFit="1" customWidth="1"/>
    <col min="4" max="5" width="12.42578125" customWidth="1"/>
    <col min="6" max="6" width="27.7109375" bestFit="1" customWidth="1"/>
    <col min="7" max="7" width="10.5703125" bestFit="1" customWidth="1"/>
    <col min="8" max="8" width="14.140625" bestFit="1" customWidth="1"/>
    <col min="9" max="9" width="9.42578125" bestFit="1" customWidth="1"/>
    <col min="10" max="10" width="11.85546875" bestFit="1" customWidth="1"/>
    <col min="11" max="11" width="15.85546875" customWidth="1"/>
    <col min="12" max="12" width="11.28515625" customWidth="1"/>
    <col min="14" max="14" width="13.5703125" customWidth="1"/>
    <col min="15" max="15" width="12" bestFit="1" customWidth="1"/>
  </cols>
  <sheetData>
    <row r="1" spans="1:15" ht="45.6" customHeight="1" x14ac:dyDescent="0.25">
      <c r="B1" s="102" t="s">
        <v>35</v>
      </c>
      <c r="C1" s="102" t="s">
        <v>36</v>
      </c>
      <c r="D1" s="102" t="s">
        <v>37</v>
      </c>
      <c r="E1" s="102" t="s">
        <v>209</v>
      </c>
      <c r="F1" s="102" t="s">
        <v>17</v>
      </c>
      <c r="G1" s="102" t="s">
        <v>18</v>
      </c>
      <c r="H1" s="103" t="s">
        <v>39</v>
      </c>
      <c r="I1" s="102" t="s">
        <v>19</v>
      </c>
      <c r="J1" s="102" t="s">
        <v>20</v>
      </c>
      <c r="K1" s="102" t="s">
        <v>38</v>
      </c>
      <c r="L1" s="102" t="s">
        <v>40</v>
      </c>
      <c r="M1" s="102" t="s">
        <v>41</v>
      </c>
      <c r="N1" s="101" t="s">
        <v>177</v>
      </c>
      <c r="O1" s="102" t="s">
        <v>178</v>
      </c>
    </row>
    <row r="2" spans="1:15" x14ac:dyDescent="0.25">
      <c r="A2" t="str">
        <f>CONCATENATE(B2,C2,D2,E2)</f>
        <v>31 DayApril-June 2024Golden Jubilee National HospitalAll Cancer Types*</v>
      </c>
      <c r="B2" t="s">
        <v>255</v>
      </c>
      <c r="C2" t="s">
        <v>256</v>
      </c>
      <c r="D2" t="s">
        <v>162</v>
      </c>
      <c r="E2" t="s">
        <v>198</v>
      </c>
      <c r="F2">
        <v>130</v>
      </c>
      <c r="G2" t="s">
        <v>257</v>
      </c>
      <c r="H2" t="s">
        <v>257</v>
      </c>
      <c r="I2">
        <v>0</v>
      </c>
      <c r="J2">
        <v>0</v>
      </c>
      <c r="K2">
        <v>130</v>
      </c>
      <c r="L2">
        <v>7</v>
      </c>
      <c r="M2">
        <v>17</v>
      </c>
      <c r="N2">
        <v>14</v>
      </c>
      <c r="O2">
        <v>19</v>
      </c>
    </row>
    <row r="3" spans="1:15" x14ac:dyDescent="0.25">
      <c r="A3" t="str">
        <f t="shared" ref="A3:A66" si="0">CONCATENATE(B3,C3,D3,E3)</f>
        <v>31 DayApril-June 2024Golden Jubilee National HospitalAll Cancer Types* (screened excluded)</v>
      </c>
      <c r="B3" t="s">
        <v>255</v>
      </c>
      <c r="C3" t="s">
        <v>256</v>
      </c>
      <c r="D3" t="s">
        <v>162</v>
      </c>
      <c r="E3" t="s">
        <v>199</v>
      </c>
      <c r="F3">
        <v>126</v>
      </c>
      <c r="G3" t="s">
        <v>257</v>
      </c>
      <c r="H3" t="s">
        <v>257</v>
      </c>
      <c r="I3">
        <v>0</v>
      </c>
      <c r="J3">
        <v>0</v>
      </c>
      <c r="K3">
        <v>126</v>
      </c>
      <c r="L3">
        <v>7</v>
      </c>
      <c r="M3">
        <v>15</v>
      </c>
      <c r="N3">
        <v>14</v>
      </c>
      <c r="O3">
        <v>23</v>
      </c>
    </row>
    <row r="4" spans="1:15" x14ac:dyDescent="0.25">
      <c r="A4" t="str">
        <f t="shared" si="0"/>
        <v>31 DayApril-June 2024Golden Jubilee National HospitalAll Cancer Types* (screened only)</v>
      </c>
      <c r="B4" t="s">
        <v>255</v>
      </c>
      <c r="C4" t="s">
        <v>256</v>
      </c>
      <c r="D4" t="s">
        <v>162</v>
      </c>
      <c r="E4" t="s">
        <v>200</v>
      </c>
      <c r="F4">
        <v>4</v>
      </c>
      <c r="G4" t="s">
        <v>257</v>
      </c>
      <c r="H4" t="s">
        <v>257</v>
      </c>
      <c r="I4">
        <v>0</v>
      </c>
      <c r="J4">
        <v>0</v>
      </c>
      <c r="K4">
        <v>4</v>
      </c>
      <c r="L4">
        <v>0</v>
      </c>
      <c r="M4">
        <v>2</v>
      </c>
    </row>
    <row r="5" spans="1:15" x14ac:dyDescent="0.25">
      <c r="A5" t="str">
        <f t="shared" si="0"/>
        <v>31 DayApril-June 2024Golden Jubilee National HospitalColorectal</v>
      </c>
      <c r="B5" t="s">
        <v>255</v>
      </c>
      <c r="C5" t="s">
        <v>256</v>
      </c>
      <c r="D5" t="s">
        <v>162</v>
      </c>
      <c r="E5" t="s">
        <v>26</v>
      </c>
      <c r="F5">
        <v>8</v>
      </c>
      <c r="G5" t="s">
        <v>257</v>
      </c>
      <c r="H5" t="s">
        <v>257</v>
      </c>
      <c r="I5">
        <v>0</v>
      </c>
      <c r="J5">
        <v>0</v>
      </c>
      <c r="K5">
        <v>8</v>
      </c>
      <c r="L5">
        <v>0</v>
      </c>
      <c r="M5">
        <v>6</v>
      </c>
      <c r="O5">
        <v>22</v>
      </c>
    </row>
    <row r="6" spans="1:15" x14ac:dyDescent="0.25">
      <c r="A6" t="str">
        <f t="shared" si="0"/>
        <v>31 DayApril-June 2024Golden Jubilee National HospitalColorectal (screened excluded)</v>
      </c>
      <c r="B6" t="s">
        <v>255</v>
      </c>
      <c r="C6" t="s">
        <v>256</v>
      </c>
      <c r="D6" t="s">
        <v>162</v>
      </c>
      <c r="E6" t="s">
        <v>27</v>
      </c>
      <c r="F6">
        <v>4</v>
      </c>
      <c r="G6" t="s">
        <v>257</v>
      </c>
      <c r="H6" t="s">
        <v>257</v>
      </c>
      <c r="I6">
        <v>0</v>
      </c>
      <c r="J6">
        <v>0</v>
      </c>
      <c r="K6">
        <v>4</v>
      </c>
      <c r="L6">
        <v>0</v>
      </c>
      <c r="M6">
        <v>4</v>
      </c>
      <c r="O6">
        <v>26</v>
      </c>
    </row>
    <row r="7" spans="1:15" x14ac:dyDescent="0.25">
      <c r="A7" t="str">
        <f t="shared" si="0"/>
        <v>31 DayApril-June 2024Golden Jubilee National HospitalColorectal (screened only)</v>
      </c>
      <c r="B7" t="s">
        <v>255</v>
      </c>
      <c r="C7" t="s">
        <v>256</v>
      </c>
      <c r="D7" t="s">
        <v>162</v>
      </c>
      <c r="E7" t="s">
        <v>28</v>
      </c>
      <c r="F7">
        <v>4</v>
      </c>
      <c r="G7" t="s">
        <v>257</v>
      </c>
      <c r="H7" t="s">
        <v>257</v>
      </c>
      <c r="I7">
        <v>0</v>
      </c>
      <c r="J7">
        <v>0</v>
      </c>
      <c r="K7">
        <v>4</v>
      </c>
      <c r="L7">
        <v>0</v>
      </c>
      <c r="M7">
        <v>2</v>
      </c>
    </row>
    <row r="8" spans="1:15" x14ac:dyDescent="0.25">
      <c r="A8" t="str">
        <f t="shared" si="0"/>
        <v>31 DayApril-June 2024Golden Jubilee National HospitalLung</v>
      </c>
      <c r="B8" t="s">
        <v>255</v>
      </c>
      <c r="C8" t="s">
        <v>256</v>
      </c>
      <c r="D8" t="s">
        <v>162</v>
      </c>
      <c r="E8" t="s">
        <v>30</v>
      </c>
      <c r="F8">
        <v>121</v>
      </c>
      <c r="G8" t="s">
        <v>257</v>
      </c>
      <c r="H8" t="s">
        <v>257</v>
      </c>
      <c r="I8">
        <v>0</v>
      </c>
      <c r="J8">
        <v>0</v>
      </c>
      <c r="K8">
        <v>121</v>
      </c>
      <c r="L8">
        <v>7</v>
      </c>
      <c r="M8">
        <v>11</v>
      </c>
      <c r="N8">
        <v>14</v>
      </c>
      <c r="O8">
        <v>19</v>
      </c>
    </row>
    <row r="9" spans="1:15" x14ac:dyDescent="0.25">
      <c r="A9" t="str">
        <f t="shared" si="0"/>
        <v>31 DayApril-June 2024Golden Jubilee National HospitalMelanoma</v>
      </c>
      <c r="B9" t="s">
        <v>255</v>
      </c>
      <c r="C9" t="s">
        <v>256</v>
      </c>
      <c r="D9" t="s">
        <v>162</v>
      </c>
      <c r="E9" t="s">
        <v>32</v>
      </c>
      <c r="F9">
        <v>1</v>
      </c>
      <c r="G9" t="s">
        <v>257</v>
      </c>
      <c r="H9" t="s">
        <v>257</v>
      </c>
      <c r="I9">
        <v>0</v>
      </c>
      <c r="J9">
        <v>0</v>
      </c>
      <c r="K9">
        <v>1</v>
      </c>
      <c r="L9">
        <v>0</v>
      </c>
      <c r="M9">
        <v>0</v>
      </c>
    </row>
    <row r="10" spans="1:15" x14ac:dyDescent="0.25">
      <c r="A10" t="str">
        <f t="shared" si="0"/>
        <v>31 DayApril-June 2024NCAAll Cancer Types*</v>
      </c>
      <c r="B10" t="s">
        <v>255</v>
      </c>
      <c r="C10" t="s">
        <v>256</v>
      </c>
      <c r="D10" t="s">
        <v>156</v>
      </c>
      <c r="E10" t="s">
        <v>198</v>
      </c>
      <c r="F10">
        <v>1871</v>
      </c>
      <c r="G10" t="s">
        <v>257</v>
      </c>
      <c r="H10" t="s">
        <v>257</v>
      </c>
      <c r="I10">
        <v>35</v>
      </c>
      <c r="J10">
        <v>1.87065740245858</v>
      </c>
      <c r="K10">
        <v>1836</v>
      </c>
      <c r="L10">
        <v>41</v>
      </c>
      <c r="M10">
        <v>244</v>
      </c>
      <c r="N10">
        <v>13</v>
      </c>
      <c r="O10">
        <v>17</v>
      </c>
    </row>
    <row r="11" spans="1:15" x14ac:dyDescent="0.25">
      <c r="A11" t="str">
        <f t="shared" si="0"/>
        <v>31 DayApril-June 2024NCAAll Cancer Types* (screened excluded)</v>
      </c>
      <c r="B11" t="s">
        <v>255</v>
      </c>
      <c r="C11" t="s">
        <v>256</v>
      </c>
      <c r="D11" t="s">
        <v>156</v>
      </c>
      <c r="E11" t="s">
        <v>199</v>
      </c>
      <c r="F11">
        <v>1689</v>
      </c>
      <c r="G11" t="s">
        <v>257</v>
      </c>
      <c r="H11" t="s">
        <v>257</v>
      </c>
      <c r="I11">
        <v>35</v>
      </c>
      <c r="J11">
        <v>2.0722320899940798</v>
      </c>
      <c r="K11">
        <v>1654</v>
      </c>
      <c r="L11">
        <v>30</v>
      </c>
      <c r="M11">
        <v>184</v>
      </c>
      <c r="N11">
        <v>14</v>
      </c>
      <c r="O11">
        <v>18</v>
      </c>
    </row>
    <row r="12" spans="1:15" x14ac:dyDescent="0.25">
      <c r="A12" t="str">
        <f t="shared" si="0"/>
        <v>31 DayApril-June 2024NCAAll Cancer Types* (screened only)</v>
      </c>
      <c r="B12" t="s">
        <v>255</v>
      </c>
      <c r="C12" t="s">
        <v>256</v>
      </c>
      <c r="D12" t="s">
        <v>156</v>
      </c>
      <c r="E12" t="s">
        <v>200</v>
      </c>
      <c r="F12">
        <v>182</v>
      </c>
      <c r="G12" t="s">
        <v>257</v>
      </c>
      <c r="H12" t="s">
        <v>257</v>
      </c>
      <c r="I12">
        <v>0</v>
      </c>
      <c r="J12">
        <v>0</v>
      </c>
      <c r="K12">
        <v>182</v>
      </c>
      <c r="L12">
        <v>11</v>
      </c>
      <c r="M12">
        <v>60</v>
      </c>
      <c r="N12">
        <v>9</v>
      </c>
      <c r="O12">
        <v>14</v>
      </c>
    </row>
    <row r="13" spans="1:15" x14ac:dyDescent="0.25">
      <c r="A13" t="str">
        <f t="shared" si="0"/>
        <v>31 DayApril-June 2024NCABreast</v>
      </c>
      <c r="B13" t="s">
        <v>255</v>
      </c>
      <c r="C13" t="s">
        <v>256</v>
      </c>
      <c r="D13" t="s">
        <v>156</v>
      </c>
      <c r="E13" t="s">
        <v>22</v>
      </c>
      <c r="F13">
        <v>343</v>
      </c>
      <c r="G13" t="s">
        <v>257</v>
      </c>
      <c r="H13" t="s">
        <v>257</v>
      </c>
      <c r="I13">
        <v>0</v>
      </c>
      <c r="J13">
        <v>0</v>
      </c>
      <c r="K13">
        <v>343</v>
      </c>
      <c r="L13">
        <v>21</v>
      </c>
      <c r="M13">
        <v>76</v>
      </c>
      <c r="N13">
        <v>9</v>
      </c>
      <c r="O13">
        <v>14</v>
      </c>
    </row>
    <row r="14" spans="1:15" x14ac:dyDescent="0.25">
      <c r="A14" t="str">
        <f t="shared" si="0"/>
        <v>31 DayApril-June 2024NCABreast (screened excluded)</v>
      </c>
      <c r="B14" t="s">
        <v>255</v>
      </c>
      <c r="C14" t="s">
        <v>256</v>
      </c>
      <c r="D14" t="s">
        <v>156</v>
      </c>
      <c r="E14" t="s">
        <v>201</v>
      </c>
      <c r="F14">
        <v>200</v>
      </c>
      <c r="G14" t="s">
        <v>257</v>
      </c>
      <c r="H14" t="s">
        <v>257</v>
      </c>
      <c r="I14">
        <v>0</v>
      </c>
      <c r="J14">
        <v>0</v>
      </c>
      <c r="K14">
        <v>200</v>
      </c>
      <c r="L14">
        <v>10</v>
      </c>
      <c r="M14">
        <v>34</v>
      </c>
      <c r="N14">
        <v>10</v>
      </c>
      <c r="O14">
        <v>12</v>
      </c>
    </row>
    <row r="15" spans="1:15" x14ac:dyDescent="0.25">
      <c r="A15" t="str">
        <f t="shared" si="0"/>
        <v>31 DayApril-June 2024NCABreast (screened only)</v>
      </c>
      <c r="B15" t="s">
        <v>255</v>
      </c>
      <c r="C15" t="s">
        <v>256</v>
      </c>
      <c r="D15" t="s">
        <v>156</v>
      </c>
      <c r="E15" t="s">
        <v>202</v>
      </c>
      <c r="F15">
        <v>143</v>
      </c>
      <c r="G15" t="s">
        <v>257</v>
      </c>
      <c r="H15" t="s">
        <v>257</v>
      </c>
      <c r="I15">
        <v>0</v>
      </c>
      <c r="J15">
        <v>0</v>
      </c>
      <c r="K15">
        <v>143</v>
      </c>
      <c r="L15">
        <v>11</v>
      </c>
      <c r="M15">
        <v>42</v>
      </c>
      <c r="N15">
        <v>9</v>
      </c>
      <c r="O15">
        <v>15</v>
      </c>
    </row>
    <row r="16" spans="1:15" x14ac:dyDescent="0.25">
      <c r="A16" t="str">
        <f t="shared" si="0"/>
        <v>31 DayApril-June 2024NCACervical</v>
      </c>
      <c r="B16" t="s">
        <v>255</v>
      </c>
      <c r="C16" t="s">
        <v>256</v>
      </c>
      <c r="D16" t="s">
        <v>156</v>
      </c>
      <c r="E16" t="s">
        <v>23</v>
      </c>
      <c r="F16">
        <v>19</v>
      </c>
      <c r="G16" t="s">
        <v>257</v>
      </c>
      <c r="H16" t="s">
        <v>257</v>
      </c>
      <c r="I16">
        <v>1</v>
      </c>
      <c r="J16">
        <v>5.2631578947368398</v>
      </c>
      <c r="K16">
        <v>18</v>
      </c>
      <c r="L16">
        <v>0</v>
      </c>
      <c r="M16">
        <v>2</v>
      </c>
    </row>
    <row r="17" spans="1:15" x14ac:dyDescent="0.25">
      <c r="A17" t="str">
        <f t="shared" si="0"/>
        <v>31 DayApril-June 2024NCACervical (screened excluded)</v>
      </c>
      <c r="B17" t="s">
        <v>255</v>
      </c>
      <c r="C17" t="s">
        <v>256</v>
      </c>
      <c r="D17" t="s">
        <v>156</v>
      </c>
      <c r="E17" t="s">
        <v>24</v>
      </c>
      <c r="F17">
        <v>13</v>
      </c>
      <c r="G17" t="s">
        <v>257</v>
      </c>
      <c r="H17" t="s">
        <v>257</v>
      </c>
      <c r="I17">
        <v>1</v>
      </c>
      <c r="J17">
        <v>7.6923076923076898</v>
      </c>
      <c r="K17">
        <v>12</v>
      </c>
      <c r="L17">
        <v>0</v>
      </c>
      <c r="M17">
        <v>1</v>
      </c>
    </row>
    <row r="18" spans="1:15" x14ac:dyDescent="0.25">
      <c r="A18" t="str">
        <f t="shared" si="0"/>
        <v>31 DayApril-June 2024NCACervical (screened only)</v>
      </c>
      <c r="B18" t="s">
        <v>255</v>
      </c>
      <c r="C18" t="s">
        <v>256</v>
      </c>
      <c r="D18" t="s">
        <v>156</v>
      </c>
      <c r="E18" t="s">
        <v>25</v>
      </c>
      <c r="F18">
        <v>6</v>
      </c>
      <c r="G18" t="s">
        <v>257</v>
      </c>
      <c r="H18" t="s">
        <v>257</v>
      </c>
      <c r="I18">
        <v>0</v>
      </c>
      <c r="J18">
        <v>0</v>
      </c>
      <c r="K18">
        <v>6</v>
      </c>
      <c r="L18">
        <v>0</v>
      </c>
      <c r="M18">
        <v>1</v>
      </c>
    </row>
    <row r="19" spans="1:15" x14ac:dyDescent="0.25">
      <c r="A19" t="str">
        <f t="shared" si="0"/>
        <v>31 DayApril-June 2024NCAColorectal</v>
      </c>
      <c r="B19" t="s">
        <v>255</v>
      </c>
      <c r="C19" t="s">
        <v>256</v>
      </c>
      <c r="D19" t="s">
        <v>156</v>
      </c>
      <c r="E19" t="s">
        <v>26</v>
      </c>
      <c r="F19">
        <v>228</v>
      </c>
      <c r="G19" t="s">
        <v>257</v>
      </c>
      <c r="H19" t="s">
        <v>257</v>
      </c>
      <c r="I19">
        <v>8</v>
      </c>
      <c r="J19">
        <v>3.5087719298245599</v>
      </c>
      <c r="K19">
        <v>220</v>
      </c>
      <c r="L19">
        <v>2</v>
      </c>
      <c r="M19">
        <v>50</v>
      </c>
      <c r="O19">
        <v>20</v>
      </c>
    </row>
    <row r="20" spans="1:15" x14ac:dyDescent="0.25">
      <c r="A20" t="str">
        <f t="shared" si="0"/>
        <v>31 DayApril-June 2024NCAColorectal (screened excluded)</v>
      </c>
      <c r="B20" t="s">
        <v>255</v>
      </c>
      <c r="C20" t="s">
        <v>256</v>
      </c>
      <c r="D20" t="s">
        <v>156</v>
      </c>
      <c r="E20" t="s">
        <v>27</v>
      </c>
      <c r="F20">
        <v>195</v>
      </c>
      <c r="G20" t="s">
        <v>257</v>
      </c>
      <c r="H20" t="s">
        <v>257</v>
      </c>
      <c r="I20">
        <v>8</v>
      </c>
      <c r="J20">
        <v>4.1025641025641004</v>
      </c>
      <c r="K20">
        <v>187</v>
      </c>
      <c r="L20">
        <v>2</v>
      </c>
      <c r="M20">
        <v>33</v>
      </c>
      <c r="O20">
        <v>21</v>
      </c>
    </row>
    <row r="21" spans="1:15" x14ac:dyDescent="0.25">
      <c r="A21" t="str">
        <f t="shared" si="0"/>
        <v>31 DayApril-June 2024NCAColorectal (screened only)</v>
      </c>
      <c r="B21" t="s">
        <v>255</v>
      </c>
      <c r="C21" t="s">
        <v>256</v>
      </c>
      <c r="D21" t="s">
        <v>156</v>
      </c>
      <c r="E21" t="s">
        <v>28</v>
      </c>
      <c r="F21">
        <v>33</v>
      </c>
      <c r="G21" t="s">
        <v>257</v>
      </c>
      <c r="H21" t="s">
        <v>257</v>
      </c>
      <c r="I21">
        <v>0</v>
      </c>
      <c r="J21">
        <v>0</v>
      </c>
      <c r="K21">
        <v>33</v>
      </c>
      <c r="L21">
        <v>0</v>
      </c>
      <c r="M21">
        <v>17</v>
      </c>
      <c r="O21">
        <v>14</v>
      </c>
    </row>
    <row r="22" spans="1:15" x14ac:dyDescent="0.25">
      <c r="A22" t="str">
        <f t="shared" si="0"/>
        <v>31 DayApril-June 2024NCAHead &amp; Neck</v>
      </c>
      <c r="B22" t="s">
        <v>255</v>
      </c>
      <c r="C22" t="s">
        <v>256</v>
      </c>
      <c r="D22" t="s">
        <v>156</v>
      </c>
      <c r="E22" t="s">
        <v>29</v>
      </c>
      <c r="F22">
        <v>86</v>
      </c>
      <c r="G22" t="s">
        <v>257</v>
      </c>
      <c r="H22" t="s">
        <v>257</v>
      </c>
      <c r="I22">
        <v>2</v>
      </c>
      <c r="J22">
        <v>2.32558139534884</v>
      </c>
      <c r="K22">
        <v>84</v>
      </c>
      <c r="L22">
        <v>1</v>
      </c>
      <c r="M22">
        <v>9</v>
      </c>
      <c r="O22">
        <v>14</v>
      </c>
    </row>
    <row r="23" spans="1:15" x14ac:dyDescent="0.25">
      <c r="A23" t="str">
        <f t="shared" si="0"/>
        <v>31 DayApril-June 2024NCALung</v>
      </c>
      <c r="B23" t="s">
        <v>255</v>
      </c>
      <c r="C23" t="s">
        <v>256</v>
      </c>
      <c r="D23" t="s">
        <v>156</v>
      </c>
      <c r="E23" t="s">
        <v>30</v>
      </c>
      <c r="F23">
        <v>241</v>
      </c>
      <c r="G23" t="s">
        <v>257</v>
      </c>
      <c r="H23" t="s">
        <v>257</v>
      </c>
      <c r="I23">
        <v>9</v>
      </c>
      <c r="J23">
        <v>3.7344398340248999</v>
      </c>
      <c r="K23">
        <v>232</v>
      </c>
      <c r="L23">
        <v>3</v>
      </c>
      <c r="M23">
        <v>16</v>
      </c>
      <c r="N23">
        <v>13</v>
      </c>
      <c r="O23">
        <v>23</v>
      </c>
    </row>
    <row r="24" spans="1:15" x14ac:dyDescent="0.25">
      <c r="A24" t="str">
        <f t="shared" si="0"/>
        <v>31 DayApril-June 2024NCALymphoma</v>
      </c>
      <c r="B24" t="s">
        <v>255</v>
      </c>
      <c r="C24" t="s">
        <v>256</v>
      </c>
      <c r="D24" t="s">
        <v>156</v>
      </c>
      <c r="E24" t="s">
        <v>31</v>
      </c>
      <c r="F24">
        <v>62</v>
      </c>
      <c r="G24" t="s">
        <v>257</v>
      </c>
      <c r="H24" t="s">
        <v>257</v>
      </c>
      <c r="I24">
        <v>2</v>
      </c>
      <c r="J24">
        <v>3.2258064516128999</v>
      </c>
      <c r="K24">
        <v>60</v>
      </c>
      <c r="L24">
        <v>0</v>
      </c>
      <c r="M24">
        <v>0</v>
      </c>
    </row>
    <row r="25" spans="1:15" x14ac:dyDescent="0.25">
      <c r="A25" t="str">
        <f t="shared" si="0"/>
        <v>31 DayApril-June 2024NCAMelanoma</v>
      </c>
      <c r="B25" t="s">
        <v>255</v>
      </c>
      <c r="C25" t="s">
        <v>256</v>
      </c>
      <c r="D25" t="s">
        <v>156</v>
      </c>
      <c r="E25" t="s">
        <v>32</v>
      </c>
      <c r="F25">
        <v>102</v>
      </c>
      <c r="G25" t="s">
        <v>257</v>
      </c>
      <c r="H25" t="s">
        <v>257</v>
      </c>
      <c r="I25">
        <v>0</v>
      </c>
      <c r="J25">
        <v>0</v>
      </c>
      <c r="K25">
        <v>102</v>
      </c>
      <c r="L25">
        <v>0</v>
      </c>
      <c r="M25">
        <v>1</v>
      </c>
    </row>
    <row r="26" spans="1:15" x14ac:dyDescent="0.25">
      <c r="A26" t="str">
        <f t="shared" si="0"/>
        <v>31 DayApril-June 2024NCAOvarian</v>
      </c>
      <c r="B26" t="s">
        <v>255</v>
      </c>
      <c r="C26" t="s">
        <v>256</v>
      </c>
      <c r="D26" t="s">
        <v>156</v>
      </c>
      <c r="E26" t="s">
        <v>33</v>
      </c>
      <c r="F26">
        <v>33</v>
      </c>
      <c r="G26" t="s">
        <v>257</v>
      </c>
      <c r="H26" t="s">
        <v>257</v>
      </c>
      <c r="I26">
        <v>1</v>
      </c>
      <c r="J26">
        <v>3.0303030303030298</v>
      </c>
      <c r="K26">
        <v>32</v>
      </c>
      <c r="L26">
        <v>0</v>
      </c>
      <c r="M26">
        <v>5</v>
      </c>
      <c r="O26">
        <v>16</v>
      </c>
    </row>
    <row r="27" spans="1:15" x14ac:dyDescent="0.25">
      <c r="A27" t="str">
        <f t="shared" si="0"/>
        <v>31 DayApril-June 2024NCAUpper GI</v>
      </c>
      <c r="B27" t="s">
        <v>255</v>
      </c>
      <c r="C27" t="s">
        <v>256</v>
      </c>
      <c r="D27" t="s">
        <v>156</v>
      </c>
      <c r="E27" t="s">
        <v>34</v>
      </c>
      <c r="F27">
        <v>205</v>
      </c>
      <c r="G27" t="s">
        <v>257</v>
      </c>
      <c r="H27" t="s">
        <v>257</v>
      </c>
      <c r="I27">
        <v>7</v>
      </c>
      <c r="J27">
        <v>3.4146341463414598</v>
      </c>
      <c r="K27">
        <v>198</v>
      </c>
      <c r="L27">
        <v>0</v>
      </c>
      <c r="M27">
        <v>14</v>
      </c>
      <c r="O27">
        <v>7</v>
      </c>
    </row>
    <row r="28" spans="1:15" x14ac:dyDescent="0.25">
      <c r="A28" t="str">
        <f t="shared" si="0"/>
        <v>31 DayApril-June 2024NCAUpper GI - Hepatopancreatobiliary</v>
      </c>
      <c r="B28" t="s">
        <v>255</v>
      </c>
      <c r="C28" t="s">
        <v>256</v>
      </c>
      <c r="D28" t="s">
        <v>156</v>
      </c>
      <c r="E28" t="s">
        <v>203</v>
      </c>
      <c r="F28">
        <v>99</v>
      </c>
      <c r="G28" t="s">
        <v>257</v>
      </c>
      <c r="H28" t="s">
        <v>257</v>
      </c>
      <c r="I28">
        <v>4</v>
      </c>
      <c r="J28">
        <v>4.0404040404040398</v>
      </c>
      <c r="K28">
        <v>95</v>
      </c>
      <c r="L28">
        <v>0</v>
      </c>
      <c r="M28">
        <v>2</v>
      </c>
    </row>
    <row r="29" spans="1:15" x14ac:dyDescent="0.25">
      <c r="A29" t="str">
        <f t="shared" si="0"/>
        <v>31 DayApril-June 2024NCAUpper GI - Oesophagogastric</v>
      </c>
      <c r="B29" t="s">
        <v>255</v>
      </c>
      <c r="C29" t="s">
        <v>256</v>
      </c>
      <c r="D29" t="s">
        <v>156</v>
      </c>
      <c r="E29" t="s">
        <v>204</v>
      </c>
      <c r="F29">
        <v>106</v>
      </c>
      <c r="G29" t="s">
        <v>257</v>
      </c>
      <c r="H29" t="s">
        <v>257</v>
      </c>
      <c r="I29">
        <v>3</v>
      </c>
      <c r="J29">
        <v>2.8301886792452802</v>
      </c>
      <c r="K29">
        <v>103</v>
      </c>
      <c r="L29">
        <v>0</v>
      </c>
      <c r="M29">
        <v>12</v>
      </c>
      <c r="O29">
        <v>9</v>
      </c>
    </row>
    <row r="30" spans="1:15" x14ac:dyDescent="0.25">
      <c r="A30" t="str">
        <f t="shared" si="0"/>
        <v>31 DayApril-June 2024NCAUrological</v>
      </c>
      <c r="B30" t="s">
        <v>255</v>
      </c>
      <c r="C30" t="s">
        <v>256</v>
      </c>
      <c r="D30" t="s">
        <v>156</v>
      </c>
      <c r="E30" t="s">
        <v>205</v>
      </c>
      <c r="F30">
        <v>552</v>
      </c>
      <c r="G30" t="s">
        <v>257</v>
      </c>
      <c r="H30" t="s">
        <v>257</v>
      </c>
      <c r="I30">
        <v>5</v>
      </c>
      <c r="J30">
        <v>0.90579710144927505</v>
      </c>
      <c r="K30">
        <v>547</v>
      </c>
      <c r="L30">
        <v>14</v>
      </c>
      <c r="M30">
        <v>71</v>
      </c>
      <c r="N30">
        <v>52</v>
      </c>
      <c r="O30">
        <v>23</v>
      </c>
    </row>
    <row r="31" spans="1:15" x14ac:dyDescent="0.25">
      <c r="A31" t="str">
        <f t="shared" si="0"/>
        <v>31 DayApril-June 2024NCAUrology - Bladder</v>
      </c>
      <c r="B31" t="s">
        <v>255</v>
      </c>
      <c r="C31" t="s">
        <v>256</v>
      </c>
      <c r="D31" t="s">
        <v>156</v>
      </c>
      <c r="E31" t="s">
        <v>206</v>
      </c>
      <c r="F31">
        <v>54</v>
      </c>
      <c r="G31" t="s">
        <v>257</v>
      </c>
      <c r="H31" t="s">
        <v>257</v>
      </c>
      <c r="I31">
        <v>0</v>
      </c>
      <c r="J31">
        <v>0</v>
      </c>
      <c r="K31">
        <v>54</v>
      </c>
      <c r="L31">
        <v>3</v>
      </c>
      <c r="M31">
        <v>19</v>
      </c>
      <c r="N31">
        <v>8</v>
      </c>
      <c r="O31">
        <v>17</v>
      </c>
    </row>
    <row r="32" spans="1:15" x14ac:dyDescent="0.25">
      <c r="A32" t="str">
        <f t="shared" si="0"/>
        <v>31 DayApril-June 2024NCAUrology - Other</v>
      </c>
      <c r="B32" t="s">
        <v>255</v>
      </c>
      <c r="C32" t="s">
        <v>256</v>
      </c>
      <c r="D32" t="s">
        <v>156</v>
      </c>
      <c r="E32" t="s">
        <v>207</v>
      </c>
      <c r="F32">
        <v>81</v>
      </c>
      <c r="G32" t="s">
        <v>257</v>
      </c>
      <c r="H32" t="s">
        <v>257</v>
      </c>
      <c r="I32">
        <v>0</v>
      </c>
      <c r="J32">
        <v>0</v>
      </c>
      <c r="K32">
        <v>81</v>
      </c>
      <c r="L32">
        <v>1</v>
      </c>
      <c r="M32">
        <v>23</v>
      </c>
      <c r="O32">
        <v>29</v>
      </c>
    </row>
    <row r="33" spans="1:15" x14ac:dyDescent="0.25">
      <c r="A33" t="str">
        <f t="shared" si="0"/>
        <v>31 DayApril-June 2024NCAUrology - Prostate</v>
      </c>
      <c r="B33" t="s">
        <v>255</v>
      </c>
      <c r="C33" t="s">
        <v>256</v>
      </c>
      <c r="D33" t="s">
        <v>156</v>
      </c>
      <c r="E33" t="s">
        <v>208</v>
      </c>
      <c r="F33">
        <v>417</v>
      </c>
      <c r="G33" t="s">
        <v>257</v>
      </c>
      <c r="H33" t="s">
        <v>257</v>
      </c>
      <c r="I33">
        <v>5</v>
      </c>
      <c r="J33">
        <v>1.1990407673860899</v>
      </c>
      <c r="K33">
        <v>412</v>
      </c>
      <c r="L33">
        <v>10</v>
      </c>
      <c r="M33">
        <v>29</v>
      </c>
      <c r="N33">
        <v>52</v>
      </c>
      <c r="O33">
        <v>26</v>
      </c>
    </row>
    <row r="34" spans="1:15" x14ac:dyDescent="0.25">
      <c r="A34" t="str">
        <f t="shared" si="0"/>
        <v>31 DayApril-June 2024NHS Ayrshire &amp; ArranAll Cancer Types*</v>
      </c>
      <c r="B34" t="s">
        <v>255</v>
      </c>
      <c r="C34" t="s">
        <v>256</v>
      </c>
      <c r="D34" t="s">
        <v>163</v>
      </c>
      <c r="E34" t="s">
        <v>198</v>
      </c>
      <c r="F34">
        <v>446</v>
      </c>
      <c r="G34" t="s">
        <v>257</v>
      </c>
      <c r="H34" t="s">
        <v>257</v>
      </c>
      <c r="I34">
        <v>11</v>
      </c>
      <c r="J34">
        <v>2.4663677130044799</v>
      </c>
      <c r="K34">
        <v>435</v>
      </c>
      <c r="L34">
        <v>6</v>
      </c>
      <c r="M34">
        <v>25</v>
      </c>
      <c r="N34">
        <v>8</v>
      </c>
      <c r="O34">
        <v>18</v>
      </c>
    </row>
    <row r="35" spans="1:15" x14ac:dyDescent="0.25">
      <c r="A35" t="str">
        <f t="shared" si="0"/>
        <v>31 DayApril-June 2024NHS Ayrshire &amp; ArranAll Cancer Types* (screened excluded)</v>
      </c>
      <c r="B35" t="s">
        <v>255</v>
      </c>
      <c r="C35" t="s">
        <v>256</v>
      </c>
      <c r="D35" t="s">
        <v>163</v>
      </c>
      <c r="E35" t="s">
        <v>199</v>
      </c>
      <c r="F35">
        <v>396</v>
      </c>
      <c r="G35" t="s">
        <v>257</v>
      </c>
      <c r="H35" t="s">
        <v>257</v>
      </c>
      <c r="I35">
        <v>11</v>
      </c>
      <c r="J35">
        <v>2.7777777777777799</v>
      </c>
      <c r="K35">
        <v>385</v>
      </c>
      <c r="L35">
        <v>4</v>
      </c>
      <c r="M35">
        <v>20</v>
      </c>
      <c r="N35">
        <v>8</v>
      </c>
      <c r="O35">
        <v>14</v>
      </c>
    </row>
    <row r="36" spans="1:15" x14ac:dyDescent="0.25">
      <c r="A36" t="str">
        <f t="shared" si="0"/>
        <v>31 DayApril-June 2024NHS Ayrshire &amp; ArranAll Cancer Types* (screened only)</v>
      </c>
      <c r="B36" t="s">
        <v>255</v>
      </c>
      <c r="C36" t="s">
        <v>256</v>
      </c>
      <c r="D36" t="s">
        <v>163</v>
      </c>
      <c r="E36" t="s">
        <v>200</v>
      </c>
      <c r="F36">
        <v>50</v>
      </c>
      <c r="G36" t="s">
        <v>257</v>
      </c>
      <c r="H36" t="s">
        <v>257</v>
      </c>
      <c r="I36">
        <v>0</v>
      </c>
      <c r="J36">
        <v>0</v>
      </c>
      <c r="K36">
        <v>50</v>
      </c>
      <c r="L36">
        <v>2</v>
      </c>
      <c r="M36">
        <v>5</v>
      </c>
      <c r="O36">
        <v>40</v>
      </c>
    </row>
    <row r="37" spans="1:15" x14ac:dyDescent="0.25">
      <c r="A37" t="str">
        <f t="shared" si="0"/>
        <v>31 DayApril-June 2024NHS Ayrshire &amp; ArranBreast</v>
      </c>
      <c r="B37" t="s">
        <v>255</v>
      </c>
      <c r="C37" t="s">
        <v>256</v>
      </c>
      <c r="D37" t="s">
        <v>163</v>
      </c>
      <c r="E37" t="s">
        <v>22</v>
      </c>
      <c r="F37">
        <v>107</v>
      </c>
      <c r="G37" t="s">
        <v>257</v>
      </c>
      <c r="H37" t="s">
        <v>257</v>
      </c>
      <c r="I37">
        <v>0</v>
      </c>
      <c r="J37">
        <v>0</v>
      </c>
      <c r="K37">
        <v>107</v>
      </c>
      <c r="L37">
        <v>5</v>
      </c>
      <c r="M37">
        <v>5</v>
      </c>
      <c r="N37">
        <v>7</v>
      </c>
      <c r="O37">
        <v>6</v>
      </c>
    </row>
    <row r="38" spans="1:15" x14ac:dyDescent="0.25">
      <c r="A38" t="str">
        <f t="shared" si="0"/>
        <v>31 DayApril-June 2024NHS Ayrshire &amp; ArranBreast (screened excluded)</v>
      </c>
      <c r="B38" t="s">
        <v>255</v>
      </c>
      <c r="C38" t="s">
        <v>256</v>
      </c>
      <c r="D38" t="s">
        <v>163</v>
      </c>
      <c r="E38" t="s">
        <v>201</v>
      </c>
      <c r="F38">
        <v>69</v>
      </c>
      <c r="G38" t="s">
        <v>257</v>
      </c>
      <c r="H38" t="s">
        <v>257</v>
      </c>
      <c r="I38">
        <v>0</v>
      </c>
      <c r="J38">
        <v>0</v>
      </c>
      <c r="K38">
        <v>69</v>
      </c>
      <c r="L38">
        <v>3</v>
      </c>
      <c r="M38">
        <v>5</v>
      </c>
      <c r="N38">
        <v>7</v>
      </c>
      <c r="O38">
        <v>6</v>
      </c>
    </row>
    <row r="39" spans="1:15" x14ac:dyDescent="0.25">
      <c r="A39" t="str">
        <f t="shared" si="0"/>
        <v>31 DayApril-June 2024NHS Ayrshire &amp; ArranBreast (screened only)</v>
      </c>
      <c r="B39" t="s">
        <v>255</v>
      </c>
      <c r="C39" t="s">
        <v>256</v>
      </c>
      <c r="D39" t="s">
        <v>163</v>
      </c>
      <c r="E39" t="s">
        <v>202</v>
      </c>
      <c r="F39">
        <v>38</v>
      </c>
      <c r="G39" t="s">
        <v>257</v>
      </c>
      <c r="H39" t="s">
        <v>257</v>
      </c>
      <c r="I39">
        <v>0</v>
      </c>
      <c r="J39">
        <v>0</v>
      </c>
      <c r="K39">
        <v>38</v>
      </c>
      <c r="L39">
        <v>2</v>
      </c>
      <c r="M39">
        <v>0</v>
      </c>
    </row>
    <row r="40" spans="1:15" x14ac:dyDescent="0.25">
      <c r="A40" t="str">
        <f t="shared" si="0"/>
        <v>31 DayApril-June 2024NHS Ayrshire &amp; ArranColorectal</v>
      </c>
      <c r="B40" t="s">
        <v>255</v>
      </c>
      <c r="C40" t="s">
        <v>256</v>
      </c>
      <c r="D40" t="s">
        <v>163</v>
      </c>
      <c r="E40" t="s">
        <v>26</v>
      </c>
      <c r="F40">
        <v>66</v>
      </c>
      <c r="G40" t="s">
        <v>257</v>
      </c>
      <c r="H40" t="s">
        <v>257</v>
      </c>
      <c r="I40">
        <v>2</v>
      </c>
      <c r="J40">
        <v>3.0303030303030298</v>
      </c>
      <c r="K40">
        <v>64</v>
      </c>
      <c r="L40">
        <v>1</v>
      </c>
      <c r="M40">
        <v>17</v>
      </c>
      <c r="O40">
        <v>20</v>
      </c>
    </row>
    <row r="41" spans="1:15" x14ac:dyDescent="0.25">
      <c r="A41" t="str">
        <f t="shared" si="0"/>
        <v>31 DayApril-June 2024NHS Ayrshire &amp; ArranColorectal (screened excluded)</v>
      </c>
      <c r="B41" t="s">
        <v>255</v>
      </c>
      <c r="C41" t="s">
        <v>256</v>
      </c>
      <c r="D41" t="s">
        <v>163</v>
      </c>
      <c r="E41" t="s">
        <v>27</v>
      </c>
      <c r="F41">
        <v>54</v>
      </c>
      <c r="G41" t="s">
        <v>257</v>
      </c>
      <c r="H41" t="s">
        <v>257</v>
      </c>
      <c r="I41">
        <v>2</v>
      </c>
      <c r="J41">
        <v>3.7037037037037002</v>
      </c>
      <c r="K41">
        <v>52</v>
      </c>
      <c r="L41">
        <v>1</v>
      </c>
      <c r="M41">
        <v>12</v>
      </c>
      <c r="O41">
        <v>19</v>
      </c>
    </row>
    <row r="42" spans="1:15" x14ac:dyDescent="0.25">
      <c r="A42" t="str">
        <f t="shared" si="0"/>
        <v>31 DayApril-June 2024NHS Ayrshire &amp; ArranColorectal (screened only)</v>
      </c>
      <c r="B42" t="s">
        <v>255</v>
      </c>
      <c r="C42" t="s">
        <v>256</v>
      </c>
      <c r="D42" t="s">
        <v>163</v>
      </c>
      <c r="E42" t="s">
        <v>28</v>
      </c>
      <c r="F42">
        <v>12</v>
      </c>
      <c r="G42" t="s">
        <v>257</v>
      </c>
      <c r="H42" t="s">
        <v>257</v>
      </c>
      <c r="I42">
        <v>0</v>
      </c>
      <c r="J42">
        <v>0</v>
      </c>
      <c r="K42">
        <v>12</v>
      </c>
      <c r="L42">
        <v>0</v>
      </c>
      <c r="M42">
        <v>5</v>
      </c>
      <c r="O42">
        <v>40</v>
      </c>
    </row>
    <row r="43" spans="1:15" x14ac:dyDescent="0.25">
      <c r="A43" t="str">
        <f t="shared" si="0"/>
        <v>31 DayApril-June 2024NHS Ayrshire &amp; ArranHead &amp; Neck</v>
      </c>
      <c r="B43" t="s">
        <v>255</v>
      </c>
      <c r="C43" t="s">
        <v>256</v>
      </c>
      <c r="D43" t="s">
        <v>163</v>
      </c>
      <c r="E43" t="s">
        <v>29</v>
      </c>
      <c r="F43">
        <v>11</v>
      </c>
      <c r="G43" t="s">
        <v>257</v>
      </c>
      <c r="H43" t="s">
        <v>257</v>
      </c>
      <c r="I43">
        <v>0</v>
      </c>
      <c r="J43">
        <v>0</v>
      </c>
      <c r="K43">
        <v>11</v>
      </c>
      <c r="L43">
        <v>0</v>
      </c>
      <c r="M43">
        <v>0</v>
      </c>
    </row>
    <row r="44" spans="1:15" x14ac:dyDescent="0.25">
      <c r="A44" t="str">
        <f t="shared" si="0"/>
        <v>31 DayApril-June 2024NHS Ayrshire &amp; ArranLung</v>
      </c>
      <c r="B44" t="s">
        <v>255</v>
      </c>
      <c r="C44" t="s">
        <v>256</v>
      </c>
      <c r="D44" t="s">
        <v>163</v>
      </c>
      <c r="E44" t="s">
        <v>30</v>
      </c>
      <c r="F44">
        <v>47</v>
      </c>
      <c r="G44" t="s">
        <v>257</v>
      </c>
      <c r="H44" t="s">
        <v>257</v>
      </c>
      <c r="I44">
        <v>4</v>
      </c>
      <c r="J44">
        <v>8.5106382978723403</v>
      </c>
      <c r="K44">
        <v>43</v>
      </c>
      <c r="L44">
        <v>0</v>
      </c>
      <c r="M44">
        <v>2</v>
      </c>
    </row>
    <row r="45" spans="1:15" x14ac:dyDescent="0.25">
      <c r="A45" t="str">
        <f t="shared" si="0"/>
        <v>31 DayApril-June 2024NHS Ayrshire &amp; ArranLymphoma</v>
      </c>
      <c r="B45" t="s">
        <v>255</v>
      </c>
      <c r="C45" t="s">
        <v>256</v>
      </c>
      <c r="D45" t="s">
        <v>163</v>
      </c>
      <c r="E45" t="s">
        <v>31</v>
      </c>
      <c r="F45">
        <v>23</v>
      </c>
      <c r="G45" t="s">
        <v>257</v>
      </c>
      <c r="H45" t="s">
        <v>257</v>
      </c>
      <c r="I45">
        <v>1</v>
      </c>
      <c r="J45">
        <v>4.3478260869565197</v>
      </c>
      <c r="K45">
        <v>22</v>
      </c>
      <c r="L45">
        <v>0</v>
      </c>
      <c r="M45">
        <v>0</v>
      </c>
    </row>
    <row r="46" spans="1:15" x14ac:dyDescent="0.25">
      <c r="A46" t="str">
        <f t="shared" si="0"/>
        <v>31 DayApril-June 2024NHS Ayrshire &amp; ArranMelanoma</v>
      </c>
      <c r="B46" t="s">
        <v>255</v>
      </c>
      <c r="C46" t="s">
        <v>256</v>
      </c>
      <c r="D46" t="s">
        <v>163</v>
      </c>
      <c r="E46" t="s">
        <v>32</v>
      </c>
      <c r="F46">
        <v>45</v>
      </c>
      <c r="G46" t="s">
        <v>257</v>
      </c>
      <c r="H46" t="s">
        <v>257</v>
      </c>
      <c r="I46">
        <v>0</v>
      </c>
      <c r="J46">
        <v>0</v>
      </c>
      <c r="K46">
        <v>45</v>
      </c>
      <c r="L46">
        <v>0</v>
      </c>
      <c r="M46">
        <v>0</v>
      </c>
    </row>
    <row r="47" spans="1:15" x14ac:dyDescent="0.25">
      <c r="A47" t="str">
        <f t="shared" si="0"/>
        <v>31 DayApril-June 2024NHS Ayrshire &amp; ArranOvarian</v>
      </c>
      <c r="B47" t="s">
        <v>255</v>
      </c>
      <c r="C47" t="s">
        <v>256</v>
      </c>
      <c r="D47" t="s">
        <v>163</v>
      </c>
      <c r="E47" t="s">
        <v>33</v>
      </c>
      <c r="F47">
        <v>6</v>
      </c>
      <c r="G47" t="s">
        <v>257</v>
      </c>
      <c r="H47" t="s">
        <v>257</v>
      </c>
      <c r="I47">
        <v>1</v>
      </c>
      <c r="J47">
        <v>16.6666666666667</v>
      </c>
      <c r="K47">
        <v>5</v>
      </c>
      <c r="L47">
        <v>0</v>
      </c>
      <c r="M47">
        <v>0</v>
      </c>
    </row>
    <row r="48" spans="1:15" x14ac:dyDescent="0.25">
      <c r="A48" t="str">
        <f t="shared" si="0"/>
        <v>31 DayApril-June 2024NHS Ayrshire &amp; ArranUpper GI</v>
      </c>
      <c r="B48" t="s">
        <v>255</v>
      </c>
      <c r="C48" t="s">
        <v>256</v>
      </c>
      <c r="D48" t="s">
        <v>163</v>
      </c>
      <c r="E48" t="s">
        <v>34</v>
      </c>
      <c r="F48">
        <v>31</v>
      </c>
      <c r="G48" t="s">
        <v>257</v>
      </c>
      <c r="H48" t="s">
        <v>257</v>
      </c>
      <c r="I48">
        <v>2</v>
      </c>
      <c r="J48">
        <v>6.4516129032258096</v>
      </c>
      <c r="K48">
        <v>29</v>
      </c>
      <c r="L48">
        <v>0</v>
      </c>
      <c r="M48">
        <v>0</v>
      </c>
    </row>
    <row r="49" spans="1:15" x14ac:dyDescent="0.25">
      <c r="A49" t="str">
        <f t="shared" si="0"/>
        <v>31 DayApril-June 2024NHS Ayrshire &amp; ArranUpper GI - Hepatopancreatobiliary</v>
      </c>
      <c r="B49" t="s">
        <v>255</v>
      </c>
      <c r="C49" t="s">
        <v>256</v>
      </c>
      <c r="D49" t="s">
        <v>163</v>
      </c>
      <c r="E49" t="s">
        <v>203</v>
      </c>
      <c r="F49">
        <v>11</v>
      </c>
      <c r="G49" t="s">
        <v>257</v>
      </c>
      <c r="H49" t="s">
        <v>257</v>
      </c>
      <c r="I49">
        <v>2</v>
      </c>
      <c r="J49">
        <v>18.181818181818201</v>
      </c>
      <c r="K49">
        <v>9</v>
      </c>
      <c r="L49">
        <v>0</v>
      </c>
      <c r="M49">
        <v>0</v>
      </c>
    </row>
    <row r="50" spans="1:15" x14ac:dyDescent="0.25">
      <c r="A50" t="str">
        <f t="shared" si="0"/>
        <v>31 DayApril-June 2024NHS Ayrshire &amp; ArranUpper GI - Oesophagogastric</v>
      </c>
      <c r="B50" t="s">
        <v>255</v>
      </c>
      <c r="C50" t="s">
        <v>256</v>
      </c>
      <c r="D50" t="s">
        <v>163</v>
      </c>
      <c r="E50" t="s">
        <v>204</v>
      </c>
      <c r="F50">
        <v>20</v>
      </c>
      <c r="G50" t="s">
        <v>257</v>
      </c>
      <c r="H50" t="s">
        <v>257</v>
      </c>
      <c r="I50">
        <v>0</v>
      </c>
      <c r="J50">
        <v>0</v>
      </c>
      <c r="K50">
        <v>20</v>
      </c>
      <c r="L50">
        <v>0</v>
      </c>
      <c r="M50">
        <v>0</v>
      </c>
    </row>
    <row r="51" spans="1:15" x14ac:dyDescent="0.25">
      <c r="A51" t="str">
        <f t="shared" si="0"/>
        <v>31 DayApril-June 2024NHS Ayrshire &amp; ArranUrological</v>
      </c>
      <c r="B51" t="s">
        <v>255</v>
      </c>
      <c r="C51" t="s">
        <v>256</v>
      </c>
      <c r="D51" t="s">
        <v>163</v>
      </c>
      <c r="E51" t="s">
        <v>205</v>
      </c>
      <c r="F51">
        <v>110</v>
      </c>
      <c r="G51" t="s">
        <v>257</v>
      </c>
      <c r="H51" t="s">
        <v>257</v>
      </c>
      <c r="I51">
        <v>1</v>
      </c>
      <c r="J51">
        <v>0.90909090909090895</v>
      </c>
      <c r="K51">
        <v>109</v>
      </c>
      <c r="L51">
        <v>0</v>
      </c>
      <c r="M51">
        <v>1</v>
      </c>
    </row>
    <row r="52" spans="1:15" x14ac:dyDescent="0.25">
      <c r="A52" t="str">
        <f t="shared" si="0"/>
        <v>31 DayApril-June 2024NHS Ayrshire &amp; ArranUrology - Bladder</v>
      </c>
      <c r="B52" t="s">
        <v>255</v>
      </c>
      <c r="C52" t="s">
        <v>256</v>
      </c>
      <c r="D52" t="s">
        <v>163</v>
      </c>
      <c r="E52" t="s">
        <v>206</v>
      </c>
      <c r="F52">
        <v>14</v>
      </c>
      <c r="G52" t="s">
        <v>257</v>
      </c>
      <c r="H52" t="s">
        <v>257</v>
      </c>
      <c r="I52">
        <v>0</v>
      </c>
      <c r="J52">
        <v>0</v>
      </c>
      <c r="K52">
        <v>14</v>
      </c>
      <c r="L52">
        <v>0</v>
      </c>
      <c r="M52">
        <v>0</v>
      </c>
    </row>
    <row r="53" spans="1:15" x14ac:dyDescent="0.25">
      <c r="A53" t="str">
        <f t="shared" si="0"/>
        <v>31 DayApril-June 2024NHS Ayrshire &amp; ArranUrology - Other</v>
      </c>
      <c r="B53" t="s">
        <v>255</v>
      </c>
      <c r="C53" t="s">
        <v>256</v>
      </c>
      <c r="D53" t="s">
        <v>163</v>
      </c>
      <c r="E53" t="s">
        <v>207</v>
      </c>
      <c r="F53">
        <v>4</v>
      </c>
      <c r="G53" t="s">
        <v>257</v>
      </c>
      <c r="H53" t="s">
        <v>257</v>
      </c>
      <c r="I53">
        <v>0</v>
      </c>
      <c r="J53">
        <v>0</v>
      </c>
      <c r="K53">
        <v>4</v>
      </c>
      <c r="L53">
        <v>0</v>
      </c>
      <c r="M53">
        <v>0</v>
      </c>
    </row>
    <row r="54" spans="1:15" x14ac:dyDescent="0.25">
      <c r="A54" t="str">
        <f t="shared" si="0"/>
        <v>31 DayApril-June 2024NHS Ayrshire &amp; ArranUrology - Prostate</v>
      </c>
      <c r="B54" t="s">
        <v>255</v>
      </c>
      <c r="C54" t="s">
        <v>256</v>
      </c>
      <c r="D54" t="s">
        <v>163</v>
      </c>
      <c r="E54" t="s">
        <v>208</v>
      </c>
      <c r="F54">
        <v>92</v>
      </c>
      <c r="G54" t="s">
        <v>257</v>
      </c>
      <c r="H54" t="s">
        <v>257</v>
      </c>
      <c r="I54">
        <v>1</v>
      </c>
      <c r="J54">
        <v>1.0869565217391299</v>
      </c>
      <c r="K54">
        <v>91</v>
      </c>
      <c r="L54">
        <v>0</v>
      </c>
      <c r="M54">
        <v>1</v>
      </c>
    </row>
    <row r="55" spans="1:15" x14ac:dyDescent="0.25">
      <c r="A55" t="str">
        <f t="shared" si="0"/>
        <v>31 DayApril-June 2024NHS BordersAll Cancer Types*</v>
      </c>
      <c r="B55" t="s">
        <v>255</v>
      </c>
      <c r="C55" t="s">
        <v>256</v>
      </c>
      <c r="D55" t="s">
        <v>164</v>
      </c>
      <c r="E55" t="s">
        <v>198</v>
      </c>
      <c r="F55">
        <v>145</v>
      </c>
      <c r="G55" t="s">
        <v>257</v>
      </c>
      <c r="H55" t="s">
        <v>257</v>
      </c>
      <c r="I55">
        <v>0</v>
      </c>
      <c r="J55">
        <v>0</v>
      </c>
      <c r="K55">
        <v>145</v>
      </c>
      <c r="L55">
        <v>2</v>
      </c>
      <c r="M55">
        <v>8</v>
      </c>
      <c r="O55">
        <v>9</v>
      </c>
    </row>
    <row r="56" spans="1:15" x14ac:dyDescent="0.25">
      <c r="A56" t="str">
        <f t="shared" si="0"/>
        <v>31 DayApril-June 2024NHS BordersAll Cancer Types* (screened excluded)</v>
      </c>
      <c r="B56" t="s">
        <v>255</v>
      </c>
      <c r="C56" t="s">
        <v>256</v>
      </c>
      <c r="D56" t="s">
        <v>164</v>
      </c>
      <c r="E56" t="s">
        <v>199</v>
      </c>
      <c r="F56">
        <v>119</v>
      </c>
      <c r="G56" t="s">
        <v>257</v>
      </c>
      <c r="H56" t="s">
        <v>257</v>
      </c>
      <c r="I56">
        <v>0</v>
      </c>
      <c r="J56">
        <v>0</v>
      </c>
      <c r="K56">
        <v>119</v>
      </c>
      <c r="L56">
        <v>2</v>
      </c>
      <c r="M56">
        <v>5</v>
      </c>
      <c r="O56">
        <v>10</v>
      </c>
    </row>
    <row r="57" spans="1:15" x14ac:dyDescent="0.25">
      <c r="A57" t="str">
        <f t="shared" si="0"/>
        <v>31 DayApril-June 2024NHS BordersAll Cancer Types* (screened only)</v>
      </c>
      <c r="B57" t="s">
        <v>255</v>
      </c>
      <c r="C57" t="s">
        <v>256</v>
      </c>
      <c r="D57" t="s">
        <v>164</v>
      </c>
      <c r="E57" t="s">
        <v>200</v>
      </c>
      <c r="F57">
        <v>26</v>
      </c>
      <c r="G57" t="s">
        <v>257</v>
      </c>
      <c r="H57" t="s">
        <v>257</v>
      </c>
      <c r="I57">
        <v>0</v>
      </c>
      <c r="J57">
        <v>0</v>
      </c>
      <c r="K57">
        <v>26</v>
      </c>
      <c r="L57">
        <v>0</v>
      </c>
      <c r="M57">
        <v>3</v>
      </c>
      <c r="O57">
        <v>8</v>
      </c>
    </row>
    <row r="58" spans="1:15" x14ac:dyDescent="0.25">
      <c r="A58" t="str">
        <f t="shared" si="0"/>
        <v>31 DayApril-June 2024NHS BordersBreast</v>
      </c>
      <c r="B58" t="s">
        <v>255</v>
      </c>
      <c r="C58" t="s">
        <v>256</v>
      </c>
      <c r="D58" t="s">
        <v>164</v>
      </c>
      <c r="E58" t="s">
        <v>22</v>
      </c>
      <c r="F58">
        <v>44</v>
      </c>
      <c r="G58" t="s">
        <v>257</v>
      </c>
      <c r="H58" t="s">
        <v>257</v>
      </c>
      <c r="I58">
        <v>0</v>
      </c>
      <c r="J58">
        <v>0</v>
      </c>
      <c r="K58">
        <v>44</v>
      </c>
      <c r="L58">
        <v>0</v>
      </c>
      <c r="M58">
        <v>4</v>
      </c>
      <c r="O58">
        <v>8</v>
      </c>
    </row>
    <row r="59" spans="1:15" x14ac:dyDescent="0.25">
      <c r="A59" t="str">
        <f t="shared" si="0"/>
        <v>31 DayApril-June 2024NHS BordersBreast (screened excluded)</v>
      </c>
      <c r="B59" t="s">
        <v>255</v>
      </c>
      <c r="C59" t="s">
        <v>256</v>
      </c>
      <c r="D59" t="s">
        <v>164</v>
      </c>
      <c r="E59" t="s">
        <v>201</v>
      </c>
      <c r="F59">
        <v>22</v>
      </c>
      <c r="G59" t="s">
        <v>257</v>
      </c>
      <c r="H59" t="s">
        <v>257</v>
      </c>
      <c r="I59">
        <v>0</v>
      </c>
      <c r="J59">
        <v>0</v>
      </c>
      <c r="K59">
        <v>22</v>
      </c>
      <c r="L59">
        <v>0</v>
      </c>
      <c r="M59">
        <v>2</v>
      </c>
    </row>
    <row r="60" spans="1:15" x14ac:dyDescent="0.25">
      <c r="A60" t="str">
        <f t="shared" si="0"/>
        <v>31 DayApril-June 2024NHS BordersBreast (screened only)</v>
      </c>
      <c r="B60" t="s">
        <v>255</v>
      </c>
      <c r="C60" t="s">
        <v>256</v>
      </c>
      <c r="D60" t="s">
        <v>164</v>
      </c>
      <c r="E60" t="s">
        <v>202</v>
      </c>
      <c r="F60">
        <v>22</v>
      </c>
      <c r="G60" t="s">
        <v>257</v>
      </c>
      <c r="H60" t="s">
        <v>257</v>
      </c>
      <c r="I60">
        <v>0</v>
      </c>
      <c r="J60">
        <v>0</v>
      </c>
      <c r="K60">
        <v>22</v>
      </c>
      <c r="L60">
        <v>0</v>
      </c>
      <c r="M60">
        <v>2</v>
      </c>
    </row>
    <row r="61" spans="1:15" x14ac:dyDescent="0.25">
      <c r="A61" t="str">
        <f t="shared" si="0"/>
        <v>31 DayApril-June 2024NHS BordersColorectal</v>
      </c>
      <c r="B61" t="s">
        <v>255</v>
      </c>
      <c r="C61" t="s">
        <v>256</v>
      </c>
      <c r="D61" t="s">
        <v>164</v>
      </c>
      <c r="E61" t="s">
        <v>26</v>
      </c>
      <c r="F61">
        <v>20</v>
      </c>
      <c r="G61" t="s">
        <v>257</v>
      </c>
      <c r="H61" t="s">
        <v>257</v>
      </c>
      <c r="I61">
        <v>0</v>
      </c>
      <c r="J61">
        <v>0</v>
      </c>
      <c r="K61">
        <v>20</v>
      </c>
      <c r="L61">
        <v>0</v>
      </c>
      <c r="M61">
        <v>1</v>
      </c>
    </row>
    <row r="62" spans="1:15" x14ac:dyDescent="0.25">
      <c r="A62" t="str">
        <f t="shared" si="0"/>
        <v>31 DayApril-June 2024NHS BordersColorectal (screened excluded)</v>
      </c>
      <c r="B62" t="s">
        <v>255</v>
      </c>
      <c r="C62" t="s">
        <v>256</v>
      </c>
      <c r="D62" t="s">
        <v>164</v>
      </c>
      <c r="E62" t="s">
        <v>27</v>
      </c>
      <c r="F62">
        <v>16</v>
      </c>
      <c r="G62" t="s">
        <v>257</v>
      </c>
      <c r="H62" t="s">
        <v>257</v>
      </c>
      <c r="I62">
        <v>0</v>
      </c>
      <c r="J62">
        <v>0</v>
      </c>
      <c r="K62">
        <v>16</v>
      </c>
      <c r="L62">
        <v>0</v>
      </c>
      <c r="M62">
        <v>0</v>
      </c>
    </row>
    <row r="63" spans="1:15" x14ac:dyDescent="0.25">
      <c r="A63" t="str">
        <f t="shared" si="0"/>
        <v>31 DayApril-June 2024NHS BordersColorectal (screened only)</v>
      </c>
      <c r="B63" t="s">
        <v>255</v>
      </c>
      <c r="C63" t="s">
        <v>256</v>
      </c>
      <c r="D63" t="s">
        <v>164</v>
      </c>
      <c r="E63" t="s">
        <v>28</v>
      </c>
      <c r="F63">
        <v>4</v>
      </c>
      <c r="G63" t="s">
        <v>257</v>
      </c>
      <c r="H63" t="s">
        <v>257</v>
      </c>
      <c r="I63">
        <v>0</v>
      </c>
      <c r="J63">
        <v>0</v>
      </c>
      <c r="K63">
        <v>4</v>
      </c>
      <c r="L63">
        <v>0</v>
      </c>
      <c r="M63">
        <v>1</v>
      </c>
    </row>
    <row r="64" spans="1:15" x14ac:dyDescent="0.25">
      <c r="A64" t="str">
        <f t="shared" si="0"/>
        <v>31 DayApril-June 2024NHS BordersHead &amp; Neck</v>
      </c>
      <c r="B64" t="s">
        <v>255</v>
      </c>
      <c r="C64" t="s">
        <v>256</v>
      </c>
      <c r="D64" t="s">
        <v>164</v>
      </c>
      <c r="E64" t="s">
        <v>29</v>
      </c>
      <c r="F64">
        <v>2</v>
      </c>
      <c r="G64" t="s">
        <v>257</v>
      </c>
      <c r="H64" t="s">
        <v>257</v>
      </c>
      <c r="I64">
        <v>0</v>
      </c>
      <c r="J64">
        <v>0</v>
      </c>
      <c r="K64">
        <v>2</v>
      </c>
      <c r="L64">
        <v>0</v>
      </c>
      <c r="M64">
        <v>0</v>
      </c>
    </row>
    <row r="65" spans="1:15" x14ac:dyDescent="0.25">
      <c r="A65" t="str">
        <f t="shared" si="0"/>
        <v>31 DayApril-June 2024NHS BordersLung</v>
      </c>
      <c r="B65" t="s">
        <v>255</v>
      </c>
      <c r="C65" t="s">
        <v>256</v>
      </c>
      <c r="D65" t="s">
        <v>164</v>
      </c>
      <c r="E65" t="s">
        <v>30</v>
      </c>
      <c r="F65">
        <v>13</v>
      </c>
      <c r="G65" t="s">
        <v>257</v>
      </c>
      <c r="H65" t="s">
        <v>257</v>
      </c>
      <c r="I65">
        <v>0</v>
      </c>
      <c r="J65">
        <v>0</v>
      </c>
      <c r="K65">
        <v>13</v>
      </c>
      <c r="L65">
        <v>0</v>
      </c>
      <c r="M65">
        <v>0</v>
      </c>
    </row>
    <row r="66" spans="1:15" x14ac:dyDescent="0.25">
      <c r="A66" t="str">
        <f t="shared" si="0"/>
        <v>31 DayApril-June 2024NHS BordersLymphoma</v>
      </c>
      <c r="B66" t="s">
        <v>255</v>
      </c>
      <c r="C66" t="s">
        <v>256</v>
      </c>
      <c r="D66" t="s">
        <v>164</v>
      </c>
      <c r="E66" t="s">
        <v>31</v>
      </c>
      <c r="F66">
        <v>4</v>
      </c>
      <c r="G66" t="s">
        <v>257</v>
      </c>
      <c r="H66" t="s">
        <v>257</v>
      </c>
      <c r="I66">
        <v>0</v>
      </c>
      <c r="J66">
        <v>0</v>
      </c>
      <c r="K66">
        <v>4</v>
      </c>
      <c r="L66">
        <v>0</v>
      </c>
      <c r="M66">
        <v>0</v>
      </c>
    </row>
    <row r="67" spans="1:15" x14ac:dyDescent="0.25">
      <c r="A67" t="str">
        <f t="shared" ref="A67:A130" si="1">CONCATENATE(B67,C67,D67,E67)</f>
        <v>31 DayApril-June 2024NHS BordersMelanoma</v>
      </c>
      <c r="B67" t="s">
        <v>255</v>
      </c>
      <c r="C67" t="s">
        <v>256</v>
      </c>
      <c r="D67" t="s">
        <v>164</v>
      </c>
      <c r="E67" t="s">
        <v>32</v>
      </c>
      <c r="F67">
        <v>12</v>
      </c>
      <c r="G67" t="s">
        <v>257</v>
      </c>
      <c r="H67" t="s">
        <v>257</v>
      </c>
      <c r="I67">
        <v>0</v>
      </c>
      <c r="J67">
        <v>0</v>
      </c>
      <c r="K67">
        <v>12</v>
      </c>
      <c r="L67">
        <v>0</v>
      </c>
      <c r="M67">
        <v>0</v>
      </c>
    </row>
    <row r="68" spans="1:15" x14ac:dyDescent="0.25">
      <c r="A68" t="str">
        <f t="shared" si="1"/>
        <v>31 DayApril-June 2024NHS BordersOvarian</v>
      </c>
      <c r="B68" t="s">
        <v>255</v>
      </c>
      <c r="C68" t="s">
        <v>256</v>
      </c>
      <c r="D68" t="s">
        <v>164</v>
      </c>
      <c r="E68" t="s">
        <v>33</v>
      </c>
      <c r="F68">
        <v>4</v>
      </c>
      <c r="G68" t="s">
        <v>257</v>
      </c>
      <c r="H68" t="s">
        <v>257</v>
      </c>
      <c r="I68">
        <v>0</v>
      </c>
      <c r="J68">
        <v>0</v>
      </c>
      <c r="K68">
        <v>4</v>
      </c>
      <c r="L68">
        <v>0</v>
      </c>
      <c r="M68">
        <v>1</v>
      </c>
    </row>
    <row r="69" spans="1:15" x14ac:dyDescent="0.25">
      <c r="A69" t="str">
        <f t="shared" si="1"/>
        <v>31 DayApril-June 2024NHS BordersUpper GI</v>
      </c>
      <c r="B69" t="s">
        <v>255</v>
      </c>
      <c r="C69" t="s">
        <v>256</v>
      </c>
      <c r="D69" t="s">
        <v>164</v>
      </c>
      <c r="E69" t="s">
        <v>34</v>
      </c>
      <c r="F69">
        <v>8</v>
      </c>
      <c r="G69" t="s">
        <v>257</v>
      </c>
      <c r="H69" t="s">
        <v>257</v>
      </c>
      <c r="I69">
        <v>0</v>
      </c>
      <c r="J69">
        <v>0</v>
      </c>
      <c r="K69">
        <v>8</v>
      </c>
      <c r="L69">
        <v>0</v>
      </c>
      <c r="M69">
        <v>0</v>
      </c>
    </row>
    <row r="70" spans="1:15" x14ac:dyDescent="0.25">
      <c r="A70" t="str">
        <f t="shared" si="1"/>
        <v>31 DayApril-June 2024NHS BordersUpper GI - Hepatopancreatobiliary</v>
      </c>
      <c r="B70" t="s">
        <v>255</v>
      </c>
      <c r="C70" t="s">
        <v>256</v>
      </c>
      <c r="D70" t="s">
        <v>164</v>
      </c>
      <c r="E70" t="s">
        <v>203</v>
      </c>
      <c r="F70">
        <v>3</v>
      </c>
      <c r="G70" t="s">
        <v>257</v>
      </c>
      <c r="H70" t="s">
        <v>257</v>
      </c>
      <c r="I70">
        <v>0</v>
      </c>
      <c r="J70">
        <v>0</v>
      </c>
      <c r="K70">
        <v>3</v>
      </c>
      <c r="L70">
        <v>0</v>
      </c>
      <c r="M70">
        <v>0</v>
      </c>
    </row>
    <row r="71" spans="1:15" x14ac:dyDescent="0.25">
      <c r="A71" t="str">
        <f t="shared" si="1"/>
        <v>31 DayApril-June 2024NHS BordersUpper GI - Oesophagogastric</v>
      </c>
      <c r="B71" t="s">
        <v>255</v>
      </c>
      <c r="C71" t="s">
        <v>256</v>
      </c>
      <c r="D71" t="s">
        <v>164</v>
      </c>
      <c r="E71" t="s">
        <v>204</v>
      </c>
      <c r="F71">
        <v>5</v>
      </c>
      <c r="G71" t="s">
        <v>257</v>
      </c>
      <c r="H71" t="s">
        <v>257</v>
      </c>
      <c r="I71">
        <v>0</v>
      </c>
      <c r="J71">
        <v>0</v>
      </c>
      <c r="K71">
        <v>5</v>
      </c>
      <c r="L71">
        <v>0</v>
      </c>
      <c r="M71">
        <v>0</v>
      </c>
    </row>
    <row r="72" spans="1:15" x14ac:dyDescent="0.25">
      <c r="A72" t="str">
        <f t="shared" si="1"/>
        <v>31 DayApril-June 2024NHS BordersUrological</v>
      </c>
      <c r="B72" t="s">
        <v>255</v>
      </c>
      <c r="C72" t="s">
        <v>256</v>
      </c>
      <c r="D72" t="s">
        <v>164</v>
      </c>
      <c r="E72" t="s">
        <v>205</v>
      </c>
      <c r="F72">
        <v>38</v>
      </c>
      <c r="G72" t="s">
        <v>257</v>
      </c>
      <c r="H72" t="s">
        <v>257</v>
      </c>
      <c r="I72">
        <v>0</v>
      </c>
      <c r="J72">
        <v>0</v>
      </c>
      <c r="K72">
        <v>38</v>
      </c>
      <c r="L72">
        <v>2</v>
      </c>
      <c r="M72">
        <v>2</v>
      </c>
    </row>
    <row r="73" spans="1:15" x14ac:dyDescent="0.25">
      <c r="A73" t="str">
        <f t="shared" si="1"/>
        <v>31 DayApril-June 2024NHS BordersUrology - Bladder</v>
      </c>
      <c r="B73" t="s">
        <v>255</v>
      </c>
      <c r="C73" t="s">
        <v>256</v>
      </c>
      <c r="D73" t="s">
        <v>164</v>
      </c>
      <c r="E73" t="s">
        <v>206</v>
      </c>
      <c r="F73">
        <v>7</v>
      </c>
      <c r="G73" t="s">
        <v>257</v>
      </c>
      <c r="H73" t="s">
        <v>257</v>
      </c>
      <c r="I73">
        <v>0</v>
      </c>
      <c r="J73">
        <v>0</v>
      </c>
      <c r="K73">
        <v>7</v>
      </c>
      <c r="L73">
        <v>2</v>
      </c>
      <c r="M73">
        <v>2</v>
      </c>
    </row>
    <row r="74" spans="1:15" x14ac:dyDescent="0.25">
      <c r="A74" t="str">
        <f t="shared" si="1"/>
        <v>31 DayApril-June 2024NHS BordersUrology - Other</v>
      </c>
      <c r="B74" t="s">
        <v>255</v>
      </c>
      <c r="C74" t="s">
        <v>256</v>
      </c>
      <c r="D74" t="s">
        <v>164</v>
      </c>
      <c r="E74" t="s">
        <v>207</v>
      </c>
      <c r="F74">
        <v>3</v>
      </c>
      <c r="G74" t="s">
        <v>257</v>
      </c>
      <c r="H74" t="s">
        <v>257</v>
      </c>
      <c r="I74">
        <v>0</v>
      </c>
      <c r="J74">
        <v>0</v>
      </c>
      <c r="K74">
        <v>3</v>
      </c>
      <c r="L74">
        <v>0</v>
      </c>
      <c r="M74">
        <v>0</v>
      </c>
    </row>
    <row r="75" spans="1:15" x14ac:dyDescent="0.25">
      <c r="A75" t="str">
        <f t="shared" si="1"/>
        <v>31 DayApril-June 2024NHS BordersUrology - Prostate</v>
      </c>
      <c r="B75" t="s">
        <v>255</v>
      </c>
      <c r="C75" t="s">
        <v>256</v>
      </c>
      <c r="D75" t="s">
        <v>164</v>
      </c>
      <c r="E75" t="s">
        <v>208</v>
      </c>
      <c r="F75">
        <v>28</v>
      </c>
      <c r="G75" t="s">
        <v>257</v>
      </c>
      <c r="H75" t="s">
        <v>257</v>
      </c>
      <c r="I75">
        <v>0</v>
      </c>
      <c r="J75">
        <v>0</v>
      </c>
      <c r="K75">
        <v>28</v>
      </c>
      <c r="L75">
        <v>0</v>
      </c>
      <c r="M75">
        <v>0</v>
      </c>
    </row>
    <row r="76" spans="1:15" x14ac:dyDescent="0.25">
      <c r="A76" t="str">
        <f t="shared" si="1"/>
        <v>31 DayApril-June 2024NHS Dumfries &amp; GallowayAll Cancer Types*</v>
      </c>
      <c r="B76" t="s">
        <v>255</v>
      </c>
      <c r="C76" t="s">
        <v>256</v>
      </c>
      <c r="D76" t="s">
        <v>165</v>
      </c>
      <c r="E76" t="s">
        <v>198</v>
      </c>
      <c r="F76">
        <v>211</v>
      </c>
      <c r="G76" t="s">
        <v>257</v>
      </c>
      <c r="H76" t="s">
        <v>257</v>
      </c>
      <c r="I76">
        <v>1</v>
      </c>
      <c r="J76">
        <v>0.47393364928909998</v>
      </c>
      <c r="K76">
        <v>210</v>
      </c>
      <c r="L76">
        <v>6</v>
      </c>
      <c r="M76">
        <v>10</v>
      </c>
      <c r="N76">
        <v>18</v>
      </c>
      <c r="O76">
        <v>9</v>
      </c>
    </row>
    <row r="77" spans="1:15" x14ac:dyDescent="0.25">
      <c r="A77" t="str">
        <f t="shared" si="1"/>
        <v>31 DayApril-June 2024NHS Dumfries &amp; GallowayAll Cancer Types* (screened excluded)</v>
      </c>
      <c r="B77" t="s">
        <v>255</v>
      </c>
      <c r="C77" t="s">
        <v>256</v>
      </c>
      <c r="D77" t="s">
        <v>165</v>
      </c>
      <c r="E77" t="s">
        <v>199</v>
      </c>
      <c r="F77">
        <v>196</v>
      </c>
      <c r="G77" t="s">
        <v>257</v>
      </c>
      <c r="H77" t="s">
        <v>257</v>
      </c>
      <c r="I77">
        <v>1</v>
      </c>
      <c r="J77">
        <v>0.51020408163265296</v>
      </c>
      <c r="K77">
        <v>195</v>
      </c>
      <c r="L77">
        <v>5</v>
      </c>
      <c r="M77">
        <v>8</v>
      </c>
      <c r="N77">
        <v>16</v>
      </c>
      <c r="O77">
        <v>9</v>
      </c>
    </row>
    <row r="78" spans="1:15" x14ac:dyDescent="0.25">
      <c r="A78" t="str">
        <f t="shared" si="1"/>
        <v>31 DayApril-June 2024NHS Dumfries &amp; GallowayAll Cancer Types* (screened only)</v>
      </c>
      <c r="B78" t="s">
        <v>255</v>
      </c>
      <c r="C78" t="s">
        <v>256</v>
      </c>
      <c r="D78" t="s">
        <v>165</v>
      </c>
      <c r="E78" t="s">
        <v>200</v>
      </c>
      <c r="F78">
        <v>15</v>
      </c>
      <c r="G78" t="s">
        <v>257</v>
      </c>
      <c r="H78" t="s">
        <v>257</v>
      </c>
      <c r="I78">
        <v>0</v>
      </c>
      <c r="J78">
        <v>0</v>
      </c>
      <c r="K78">
        <v>15</v>
      </c>
      <c r="L78">
        <v>1</v>
      </c>
      <c r="M78">
        <v>2</v>
      </c>
    </row>
    <row r="79" spans="1:15" x14ac:dyDescent="0.25">
      <c r="A79" t="str">
        <f t="shared" si="1"/>
        <v>31 DayApril-June 2024NHS Dumfries &amp; GallowayBreast</v>
      </c>
      <c r="B79" t="s">
        <v>255</v>
      </c>
      <c r="C79" t="s">
        <v>256</v>
      </c>
      <c r="D79" t="s">
        <v>165</v>
      </c>
      <c r="E79" t="s">
        <v>22</v>
      </c>
      <c r="F79">
        <v>27</v>
      </c>
      <c r="G79" t="s">
        <v>257</v>
      </c>
      <c r="H79" t="s">
        <v>257</v>
      </c>
      <c r="I79">
        <v>0</v>
      </c>
      <c r="J79">
        <v>0</v>
      </c>
      <c r="K79">
        <v>27</v>
      </c>
      <c r="L79">
        <v>0</v>
      </c>
      <c r="M79">
        <v>0</v>
      </c>
    </row>
    <row r="80" spans="1:15" x14ac:dyDescent="0.25">
      <c r="A80" t="str">
        <f t="shared" si="1"/>
        <v>31 DayApril-June 2024NHS Dumfries &amp; GallowayBreast (screened excluded)</v>
      </c>
      <c r="B80" t="s">
        <v>255</v>
      </c>
      <c r="C80" t="s">
        <v>256</v>
      </c>
      <c r="D80" t="s">
        <v>165</v>
      </c>
      <c r="E80" t="s">
        <v>201</v>
      </c>
      <c r="F80">
        <v>20</v>
      </c>
      <c r="G80" t="s">
        <v>257</v>
      </c>
      <c r="H80" t="s">
        <v>257</v>
      </c>
      <c r="I80">
        <v>0</v>
      </c>
      <c r="J80">
        <v>0</v>
      </c>
      <c r="K80">
        <v>20</v>
      </c>
      <c r="L80">
        <v>0</v>
      </c>
      <c r="M80">
        <v>0</v>
      </c>
    </row>
    <row r="81" spans="1:15" x14ac:dyDescent="0.25">
      <c r="A81" t="str">
        <f t="shared" si="1"/>
        <v>31 DayApril-June 2024NHS Dumfries &amp; GallowayBreast (screened only)</v>
      </c>
      <c r="B81" t="s">
        <v>255</v>
      </c>
      <c r="C81" t="s">
        <v>256</v>
      </c>
      <c r="D81" t="s">
        <v>165</v>
      </c>
      <c r="E81" t="s">
        <v>202</v>
      </c>
      <c r="F81">
        <v>7</v>
      </c>
      <c r="G81" t="s">
        <v>257</v>
      </c>
      <c r="H81" t="s">
        <v>257</v>
      </c>
      <c r="I81">
        <v>0</v>
      </c>
      <c r="J81">
        <v>0</v>
      </c>
      <c r="K81">
        <v>7</v>
      </c>
      <c r="L81">
        <v>0</v>
      </c>
      <c r="M81">
        <v>0</v>
      </c>
    </row>
    <row r="82" spans="1:15" x14ac:dyDescent="0.25">
      <c r="A82" t="str">
        <f t="shared" si="1"/>
        <v>31 DayApril-June 2024NHS Dumfries &amp; GallowayCervical</v>
      </c>
      <c r="B82" t="s">
        <v>255</v>
      </c>
      <c r="C82" t="s">
        <v>256</v>
      </c>
      <c r="D82" t="s">
        <v>165</v>
      </c>
      <c r="E82" t="s">
        <v>23</v>
      </c>
      <c r="F82">
        <v>2</v>
      </c>
      <c r="G82" t="s">
        <v>257</v>
      </c>
      <c r="H82" t="s">
        <v>257</v>
      </c>
      <c r="I82">
        <v>0</v>
      </c>
      <c r="J82">
        <v>0</v>
      </c>
      <c r="K82">
        <v>2</v>
      </c>
      <c r="L82">
        <v>0</v>
      </c>
      <c r="M82">
        <v>0</v>
      </c>
    </row>
    <row r="83" spans="1:15" x14ac:dyDescent="0.25">
      <c r="A83" t="str">
        <f t="shared" si="1"/>
        <v>31 DayApril-June 2024NHS Dumfries &amp; GallowayCervical (screened excluded)</v>
      </c>
      <c r="B83" t="s">
        <v>255</v>
      </c>
      <c r="C83" t="s">
        <v>256</v>
      </c>
      <c r="D83" t="s">
        <v>165</v>
      </c>
      <c r="E83" t="s">
        <v>24</v>
      </c>
      <c r="F83">
        <v>1</v>
      </c>
      <c r="G83" t="s">
        <v>257</v>
      </c>
      <c r="H83" t="s">
        <v>257</v>
      </c>
      <c r="I83">
        <v>0</v>
      </c>
      <c r="J83">
        <v>0</v>
      </c>
      <c r="K83">
        <v>1</v>
      </c>
      <c r="L83">
        <v>0</v>
      </c>
      <c r="M83">
        <v>0</v>
      </c>
    </row>
    <row r="84" spans="1:15" x14ac:dyDescent="0.25">
      <c r="A84" t="str">
        <f t="shared" si="1"/>
        <v>31 DayApril-June 2024NHS Dumfries &amp; GallowayCervical (screened only)</v>
      </c>
      <c r="B84" t="s">
        <v>255</v>
      </c>
      <c r="C84" t="s">
        <v>256</v>
      </c>
      <c r="D84" t="s">
        <v>165</v>
      </c>
      <c r="E84" t="s">
        <v>25</v>
      </c>
      <c r="F84">
        <v>1</v>
      </c>
      <c r="G84" t="s">
        <v>257</v>
      </c>
      <c r="H84" t="s">
        <v>257</v>
      </c>
      <c r="I84">
        <v>0</v>
      </c>
      <c r="J84">
        <v>0</v>
      </c>
      <c r="K84">
        <v>1</v>
      </c>
      <c r="L84">
        <v>0</v>
      </c>
      <c r="M84">
        <v>0</v>
      </c>
    </row>
    <row r="85" spans="1:15" x14ac:dyDescent="0.25">
      <c r="A85" t="str">
        <f t="shared" si="1"/>
        <v>31 DayApril-June 2024NHS Dumfries &amp; GallowayColorectal</v>
      </c>
      <c r="B85" t="s">
        <v>255</v>
      </c>
      <c r="C85" t="s">
        <v>256</v>
      </c>
      <c r="D85" t="s">
        <v>165</v>
      </c>
      <c r="E85" t="s">
        <v>26</v>
      </c>
      <c r="F85">
        <v>33</v>
      </c>
      <c r="G85" t="s">
        <v>257</v>
      </c>
      <c r="H85" t="s">
        <v>257</v>
      </c>
      <c r="I85">
        <v>1</v>
      </c>
      <c r="J85">
        <v>3.0303030303030298</v>
      </c>
      <c r="K85">
        <v>32</v>
      </c>
      <c r="L85">
        <v>3</v>
      </c>
      <c r="M85">
        <v>5</v>
      </c>
      <c r="N85">
        <v>20</v>
      </c>
      <c r="O85">
        <v>10</v>
      </c>
    </row>
    <row r="86" spans="1:15" x14ac:dyDescent="0.25">
      <c r="A86" t="str">
        <f t="shared" si="1"/>
        <v>31 DayApril-June 2024NHS Dumfries &amp; GallowayColorectal (screened excluded)</v>
      </c>
      <c r="B86" t="s">
        <v>255</v>
      </c>
      <c r="C86" t="s">
        <v>256</v>
      </c>
      <c r="D86" t="s">
        <v>165</v>
      </c>
      <c r="E86" t="s">
        <v>27</v>
      </c>
      <c r="F86">
        <v>26</v>
      </c>
      <c r="G86" t="s">
        <v>257</v>
      </c>
      <c r="H86" t="s">
        <v>257</v>
      </c>
      <c r="I86">
        <v>1</v>
      </c>
      <c r="J86">
        <v>3.8461538461538498</v>
      </c>
      <c r="K86">
        <v>25</v>
      </c>
      <c r="L86">
        <v>2</v>
      </c>
      <c r="M86">
        <v>3</v>
      </c>
      <c r="O86">
        <v>10</v>
      </c>
    </row>
    <row r="87" spans="1:15" x14ac:dyDescent="0.25">
      <c r="A87" t="str">
        <f t="shared" si="1"/>
        <v>31 DayApril-June 2024NHS Dumfries &amp; GallowayColorectal (screened only)</v>
      </c>
      <c r="B87" t="s">
        <v>255</v>
      </c>
      <c r="C87" t="s">
        <v>256</v>
      </c>
      <c r="D87" t="s">
        <v>165</v>
      </c>
      <c r="E87" t="s">
        <v>28</v>
      </c>
      <c r="F87">
        <v>7</v>
      </c>
      <c r="G87" t="s">
        <v>257</v>
      </c>
      <c r="H87" t="s">
        <v>257</v>
      </c>
      <c r="I87">
        <v>0</v>
      </c>
      <c r="J87">
        <v>0</v>
      </c>
      <c r="K87">
        <v>7</v>
      </c>
      <c r="L87">
        <v>1</v>
      </c>
      <c r="M87">
        <v>2</v>
      </c>
    </row>
    <row r="88" spans="1:15" x14ac:dyDescent="0.25">
      <c r="A88" t="str">
        <f t="shared" si="1"/>
        <v>31 DayApril-June 2024NHS Dumfries &amp; GallowayHead &amp; Neck</v>
      </c>
      <c r="B88" t="s">
        <v>255</v>
      </c>
      <c r="C88" t="s">
        <v>256</v>
      </c>
      <c r="D88" t="s">
        <v>165</v>
      </c>
      <c r="E88" t="s">
        <v>29</v>
      </c>
      <c r="F88">
        <v>3</v>
      </c>
      <c r="G88" t="s">
        <v>257</v>
      </c>
      <c r="H88" t="s">
        <v>257</v>
      </c>
      <c r="I88">
        <v>0</v>
      </c>
      <c r="J88">
        <v>0</v>
      </c>
      <c r="K88">
        <v>3</v>
      </c>
      <c r="L88">
        <v>0</v>
      </c>
      <c r="M88">
        <v>0</v>
      </c>
    </row>
    <row r="89" spans="1:15" x14ac:dyDescent="0.25">
      <c r="A89" t="str">
        <f t="shared" si="1"/>
        <v>31 DayApril-June 2024NHS Dumfries &amp; GallowayLung</v>
      </c>
      <c r="B89" t="s">
        <v>255</v>
      </c>
      <c r="C89" t="s">
        <v>256</v>
      </c>
      <c r="D89" t="s">
        <v>165</v>
      </c>
      <c r="E89" t="s">
        <v>30</v>
      </c>
      <c r="F89">
        <v>38</v>
      </c>
      <c r="G89" t="s">
        <v>257</v>
      </c>
      <c r="H89" t="s">
        <v>257</v>
      </c>
      <c r="I89">
        <v>0</v>
      </c>
      <c r="J89">
        <v>0</v>
      </c>
      <c r="K89">
        <v>38</v>
      </c>
      <c r="L89">
        <v>0</v>
      </c>
      <c r="M89">
        <v>2</v>
      </c>
    </row>
    <row r="90" spans="1:15" x14ac:dyDescent="0.25">
      <c r="A90" t="str">
        <f t="shared" si="1"/>
        <v>31 DayApril-June 2024NHS Dumfries &amp; GallowayLymphoma</v>
      </c>
      <c r="B90" t="s">
        <v>255</v>
      </c>
      <c r="C90" t="s">
        <v>256</v>
      </c>
      <c r="D90" t="s">
        <v>165</v>
      </c>
      <c r="E90" t="s">
        <v>31</v>
      </c>
      <c r="F90">
        <v>11</v>
      </c>
      <c r="G90" t="s">
        <v>257</v>
      </c>
      <c r="H90" t="s">
        <v>257</v>
      </c>
      <c r="I90">
        <v>0</v>
      </c>
      <c r="J90">
        <v>0</v>
      </c>
      <c r="K90">
        <v>11</v>
      </c>
      <c r="L90">
        <v>0</v>
      </c>
      <c r="M90">
        <v>1</v>
      </c>
    </row>
    <row r="91" spans="1:15" x14ac:dyDescent="0.25">
      <c r="A91" t="str">
        <f t="shared" si="1"/>
        <v>31 DayApril-June 2024NHS Dumfries &amp; GallowayMelanoma</v>
      </c>
      <c r="B91" t="s">
        <v>255</v>
      </c>
      <c r="C91" t="s">
        <v>256</v>
      </c>
      <c r="D91" t="s">
        <v>165</v>
      </c>
      <c r="E91" t="s">
        <v>32</v>
      </c>
      <c r="F91">
        <v>17</v>
      </c>
      <c r="G91" t="s">
        <v>257</v>
      </c>
      <c r="H91" t="s">
        <v>257</v>
      </c>
      <c r="I91">
        <v>0</v>
      </c>
      <c r="J91">
        <v>0</v>
      </c>
      <c r="K91">
        <v>17</v>
      </c>
      <c r="L91">
        <v>0</v>
      </c>
      <c r="M91">
        <v>0</v>
      </c>
    </row>
    <row r="92" spans="1:15" x14ac:dyDescent="0.25">
      <c r="A92" t="str">
        <f t="shared" si="1"/>
        <v>31 DayApril-June 2024NHS Dumfries &amp; GallowayOvarian</v>
      </c>
      <c r="B92" t="s">
        <v>255</v>
      </c>
      <c r="C92" t="s">
        <v>256</v>
      </c>
      <c r="D92" t="s">
        <v>165</v>
      </c>
      <c r="E92" t="s">
        <v>33</v>
      </c>
      <c r="F92">
        <v>2</v>
      </c>
      <c r="G92" t="s">
        <v>257</v>
      </c>
      <c r="H92" t="s">
        <v>257</v>
      </c>
      <c r="I92">
        <v>0</v>
      </c>
      <c r="J92">
        <v>0</v>
      </c>
      <c r="K92">
        <v>2</v>
      </c>
      <c r="L92">
        <v>0</v>
      </c>
      <c r="M92">
        <v>0</v>
      </c>
    </row>
    <row r="93" spans="1:15" x14ac:dyDescent="0.25">
      <c r="A93" t="str">
        <f t="shared" si="1"/>
        <v>31 DayApril-June 2024NHS Dumfries &amp; GallowayUpper GI</v>
      </c>
      <c r="B93" t="s">
        <v>255</v>
      </c>
      <c r="C93" t="s">
        <v>256</v>
      </c>
      <c r="D93" t="s">
        <v>165</v>
      </c>
      <c r="E93" t="s">
        <v>34</v>
      </c>
      <c r="F93">
        <v>21</v>
      </c>
      <c r="G93" t="s">
        <v>257</v>
      </c>
      <c r="H93" t="s">
        <v>257</v>
      </c>
      <c r="I93">
        <v>0</v>
      </c>
      <c r="J93">
        <v>0</v>
      </c>
      <c r="K93">
        <v>21</v>
      </c>
      <c r="L93">
        <v>0</v>
      </c>
      <c r="M93">
        <v>1</v>
      </c>
    </row>
    <row r="94" spans="1:15" x14ac:dyDescent="0.25">
      <c r="A94" t="str">
        <f t="shared" si="1"/>
        <v>31 DayApril-June 2024NHS Dumfries &amp; GallowayUpper GI - Hepatopancreatobiliary</v>
      </c>
      <c r="B94" t="s">
        <v>255</v>
      </c>
      <c r="C94" t="s">
        <v>256</v>
      </c>
      <c r="D94" t="s">
        <v>165</v>
      </c>
      <c r="E94" t="s">
        <v>203</v>
      </c>
      <c r="F94">
        <v>13</v>
      </c>
      <c r="G94" t="s">
        <v>257</v>
      </c>
      <c r="H94" t="s">
        <v>257</v>
      </c>
      <c r="I94">
        <v>0</v>
      </c>
      <c r="J94">
        <v>0</v>
      </c>
      <c r="K94">
        <v>13</v>
      </c>
      <c r="L94">
        <v>0</v>
      </c>
      <c r="M94">
        <v>0</v>
      </c>
    </row>
    <row r="95" spans="1:15" x14ac:dyDescent="0.25">
      <c r="A95" t="str">
        <f t="shared" si="1"/>
        <v>31 DayApril-June 2024NHS Dumfries &amp; GallowayUpper GI - Oesophagogastric</v>
      </c>
      <c r="B95" t="s">
        <v>255</v>
      </c>
      <c r="C95" t="s">
        <v>256</v>
      </c>
      <c r="D95" t="s">
        <v>165</v>
      </c>
      <c r="E95" t="s">
        <v>204</v>
      </c>
      <c r="F95">
        <v>8</v>
      </c>
      <c r="G95" t="s">
        <v>257</v>
      </c>
      <c r="H95" t="s">
        <v>257</v>
      </c>
      <c r="I95">
        <v>0</v>
      </c>
      <c r="J95">
        <v>0</v>
      </c>
      <c r="K95">
        <v>8</v>
      </c>
      <c r="L95">
        <v>0</v>
      </c>
      <c r="M95">
        <v>1</v>
      </c>
    </row>
    <row r="96" spans="1:15" x14ac:dyDescent="0.25">
      <c r="A96" t="str">
        <f t="shared" si="1"/>
        <v>31 DayApril-June 2024NHS Dumfries &amp; GallowayUrological</v>
      </c>
      <c r="B96" t="s">
        <v>255</v>
      </c>
      <c r="C96" t="s">
        <v>256</v>
      </c>
      <c r="D96" t="s">
        <v>165</v>
      </c>
      <c r="E96" t="s">
        <v>205</v>
      </c>
      <c r="F96">
        <v>57</v>
      </c>
      <c r="G96" t="s">
        <v>257</v>
      </c>
      <c r="H96" t="s">
        <v>257</v>
      </c>
      <c r="I96">
        <v>0</v>
      </c>
      <c r="J96">
        <v>0</v>
      </c>
      <c r="K96">
        <v>57</v>
      </c>
      <c r="L96">
        <v>3</v>
      </c>
      <c r="M96">
        <v>1</v>
      </c>
      <c r="N96">
        <v>16</v>
      </c>
    </row>
    <row r="97" spans="1:15" x14ac:dyDescent="0.25">
      <c r="A97" t="str">
        <f t="shared" si="1"/>
        <v>31 DayApril-June 2024NHS Dumfries &amp; GallowayUrology - Bladder</v>
      </c>
      <c r="B97" t="s">
        <v>255</v>
      </c>
      <c r="C97" t="s">
        <v>256</v>
      </c>
      <c r="D97" t="s">
        <v>165</v>
      </c>
      <c r="E97" t="s">
        <v>206</v>
      </c>
      <c r="F97">
        <v>8</v>
      </c>
      <c r="G97" t="s">
        <v>257</v>
      </c>
      <c r="H97" t="s">
        <v>257</v>
      </c>
      <c r="I97">
        <v>0</v>
      </c>
      <c r="J97">
        <v>0</v>
      </c>
      <c r="K97">
        <v>8</v>
      </c>
      <c r="L97">
        <v>1</v>
      </c>
      <c r="M97">
        <v>1</v>
      </c>
    </row>
    <row r="98" spans="1:15" x14ac:dyDescent="0.25">
      <c r="A98" t="str">
        <f t="shared" si="1"/>
        <v>31 DayApril-June 2024NHS Dumfries &amp; GallowayUrology - Other</v>
      </c>
      <c r="B98" t="s">
        <v>255</v>
      </c>
      <c r="C98" t="s">
        <v>256</v>
      </c>
      <c r="D98" t="s">
        <v>165</v>
      </c>
      <c r="E98" t="s">
        <v>207</v>
      </c>
      <c r="F98">
        <v>5</v>
      </c>
      <c r="G98" t="s">
        <v>257</v>
      </c>
      <c r="H98" t="s">
        <v>257</v>
      </c>
      <c r="I98">
        <v>0</v>
      </c>
      <c r="J98">
        <v>0</v>
      </c>
      <c r="K98">
        <v>5</v>
      </c>
      <c r="L98">
        <v>0</v>
      </c>
      <c r="M98">
        <v>0</v>
      </c>
    </row>
    <row r="99" spans="1:15" x14ac:dyDescent="0.25">
      <c r="A99" t="str">
        <f t="shared" si="1"/>
        <v>31 DayApril-June 2024NHS Dumfries &amp; GallowayUrology - Prostate</v>
      </c>
      <c r="B99" t="s">
        <v>255</v>
      </c>
      <c r="C99" t="s">
        <v>256</v>
      </c>
      <c r="D99" t="s">
        <v>165</v>
      </c>
      <c r="E99" t="s">
        <v>208</v>
      </c>
      <c r="F99">
        <v>44</v>
      </c>
      <c r="G99" t="s">
        <v>257</v>
      </c>
      <c r="H99" t="s">
        <v>257</v>
      </c>
      <c r="I99">
        <v>0</v>
      </c>
      <c r="J99">
        <v>0</v>
      </c>
      <c r="K99">
        <v>44</v>
      </c>
      <c r="L99">
        <v>2</v>
      </c>
      <c r="M99">
        <v>0</v>
      </c>
    </row>
    <row r="100" spans="1:15" x14ac:dyDescent="0.25">
      <c r="A100" t="str">
        <f t="shared" si="1"/>
        <v>31 DayApril-June 2024NHS FifeAll Cancer Types*</v>
      </c>
      <c r="B100" t="s">
        <v>255</v>
      </c>
      <c r="C100" t="s">
        <v>256</v>
      </c>
      <c r="D100" t="s">
        <v>166</v>
      </c>
      <c r="E100" t="s">
        <v>198</v>
      </c>
      <c r="F100">
        <v>430</v>
      </c>
      <c r="G100" t="s">
        <v>257</v>
      </c>
      <c r="H100" t="s">
        <v>257</v>
      </c>
      <c r="I100">
        <v>15</v>
      </c>
      <c r="J100">
        <v>3.4883720930232598</v>
      </c>
      <c r="K100">
        <v>415</v>
      </c>
      <c r="L100">
        <v>5</v>
      </c>
      <c r="M100">
        <v>28</v>
      </c>
      <c r="N100">
        <v>22</v>
      </c>
      <c r="O100">
        <v>14</v>
      </c>
    </row>
    <row r="101" spans="1:15" x14ac:dyDescent="0.25">
      <c r="A101" t="str">
        <f t="shared" si="1"/>
        <v>31 DayApril-June 2024NHS FifeAll Cancer Types* (screened excluded)</v>
      </c>
      <c r="B101" t="s">
        <v>255</v>
      </c>
      <c r="C101" t="s">
        <v>256</v>
      </c>
      <c r="D101" t="s">
        <v>166</v>
      </c>
      <c r="E101" t="s">
        <v>199</v>
      </c>
      <c r="F101">
        <v>409</v>
      </c>
      <c r="G101" t="s">
        <v>257</v>
      </c>
      <c r="H101" t="s">
        <v>257</v>
      </c>
      <c r="I101">
        <v>15</v>
      </c>
      <c r="J101">
        <v>3.66748166259169</v>
      </c>
      <c r="K101">
        <v>394</v>
      </c>
      <c r="L101">
        <v>4</v>
      </c>
      <c r="M101">
        <v>22</v>
      </c>
      <c r="N101">
        <v>28</v>
      </c>
      <c r="O101">
        <v>17</v>
      </c>
    </row>
    <row r="102" spans="1:15" x14ac:dyDescent="0.25">
      <c r="A102" t="str">
        <f t="shared" si="1"/>
        <v>31 DayApril-June 2024NHS FifeAll Cancer Types* (screened only)</v>
      </c>
      <c r="B102" t="s">
        <v>255</v>
      </c>
      <c r="C102" t="s">
        <v>256</v>
      </c>
      <c r="D102" t="s">
        <v>166</v>
      </c>
      <c r="E102" t="s">
        <v>200</v>
      </c>
      <c r="F102">
        <v>21</v>
      </c>
      <c r="G102" t="s">
        <v>257</v>
      </c>
      <c r="H102" t="s">
        <v>257</v>
      </c>
      <c r="I102">
        <v>0</v>
      </c>
      <c r="J102">
        <v>0</v>
      </c>
      <c r="K102">
        <v>21</v>
      </c>
      <c r="L102">
        <v>1</v>
      </c>
      <c r="M102">
        <v>6</v>
      </c>
      <c r="O102">
        <v>11</v>
      </c>
    </row>
    <row r="103" spans="1:15" x14ac:dyDescent="0.25">
      <c r="A103" t="str">
        <f t="shared" si="1"/>
        <v>31 DayApril-June 2024NHS FifeBreast</v>
      </c>
      <c r="B103" t="s">
        <v>255</v>
      </c>
      <c r="C103" t="s">
        <v>256</v>
      </c>
      <c r="D103" t="s">
        <v>166</v>
      </c>
      <c r="E103" t="s">
        <v>22</v>
      </c>
      <c r="F103">
        <v>45</v>
      </c>
      <c r="G103" t="s">
        <v>257</v>
      </c>
      <c r="H103" t="s">
        <v>257</v>
      </c>
      <c r="I103">
        <v>0</v>
      </c>
      <c r="J103">
        <v>0</v>
      </c>
      <c r="K103">
        <v>45</v>
      </c>
      <c r="L103">
        <v>1</v>
      </c>
      <c r="M103">
        <v>3</v>
      </c>
      <c r="O103">
        <v>7</v>
      </c>
    </row>
    <row r="104" spans="1:15" x14ac:dyDescent="0.25">
      <c r="A104" t="str">
        <f t="shared" si="1"/>
        <v>31 DayApril-June 2024NHS FifeBreast (screened excluded)</v>
      </c>
      <c r="B104" t="s">
        <v>255</v>
      </c>
      <c r="C104" t="s">
        <v>256</v>
      </c>
      <c r="D104" t="s">
        <v>166</v>
      </c>
      <c r="E104" t="s">
        <v>201</v>
      </c>
      <c r="F104">
        <v>43</v>
      </c>
      <c r="G104" t="s">
        <v>257</v>
      </c>
      <c r="H104" t="s">
        <v>257</v>
      </c>
      <c r="I104">
        <v>0</v>
      </c>
      <c r="J104">
        <v>0</v>
      </c>
      <c r="K104">
        <v>43</v>
      </c>
      <c r="L104">
        <v>1</v>
      </c>
      <c r="M104">
        <v>3</v>
      </c>
      <c r="O104">
        <v>7</v>
      </c>
    </row>
    <row r="105" spans="1:15" x14ac:dyDescent="0.25">
      <c r="A105" t="str">
        <f t="shared" si="1"/>
        <v>31 DayApril-June 2024NHS FifeBreast (screened only)</v>
      </c>
      <c r="B105" t="s">
        <v>255</v>
      </c>
      <c r="C105" t="s">
        <v>256</v>
      </c>
      <c r="D105" t="s">
        <v>166</v>
      </c>
      <c r="E105" t="s">
        <v>202</v>
      </c>
      <c r="F105">
        <v>2</v>
      </c>
      <c r="G105" t="s">
        <v>257</v>
      </c>
      <c r="H105" t="s">
        <v>257</v>
      </c>
      <c r="I105">
        <v>0</v>
      </c>
      <c r="J105">
        <v>0</v>
      </c>
      <c r="K105">
        <v>2</v>
      </c>
      <c r="L105">
        <v>0</v>
      </c>
      <c r="M105">
        <v>0</v>
      </c>
    </row>
    <row r="106" spans="1:15" x14ac:dyDescent="0.25">
      <c r="A106" t="str">
        <f t="shared" si="1"/>
        <v>31 DayApril-June 2024NHS FifeCervical</v>
      </c>
      <c r="B106" t="s">
        <v>255</v>
      </c>
      <c r="C106" t="s">
        <v>256</v>
      </c>
      <c r="D106" t="s">
        <v>166</v>
      </c>
      <c r="E106" t="s">
        <v>23</v>
      </c>
      <c r="F106">
        <v>4</v>
      </c>
      <c r="G106" t="s">
        <v>257</v>
      </c>
      <c r="H106" t="s">
        <v>257</v>
      </c>
      <c r="I106">
        <v>1</v>
      </c>
      <c r="J106">
        <v>25</v>
      </c>
      <c r="K106">
        <v>3</v>
      </c>
      <c r="L106">
        <v>1</v>
      </c>
      <c r="M106">
        <v>0</v>
      </c>
    </row>
    <row r="107" spans="1:15" x14ac:dyDescent="0.25">
      <c r="A107" t="str">
        <f t="shared" si="1"/>
        <v>31 DayApril-June 2024NHS FifeCervical (screened excluded)</v>
      </c>
      <c r="B107" t="s">
        <v>255</v>
      </c>
      <c r="C107" t="s">
        <v>256</v>
      </c>
      <c r="D107" t="s">
        <v>166</v>
      </c>
      <c r="E107" t="s">
        <v>24</v>
      </c>
      <c r="F107">
        <v>1</v>
      </c>
      <c r="G107" t="s">
        <v>257</v>
      </c>
      <c r="H107" t="s">
        <v>257</v>
      </c>
      <c r="I107">
        <v>1</v>
      </c>
      <c r="J107">
        <v>100</v>
      </c>
      <c r="K107">
        <v>0</v>
      </c>
      <c r="L107">
        <v>0</v>
      </c>
      <c r="M107">
        <v>0</v>
      </c>
    </row>
    <row r="108" spans="1:15" x14ac:dyDescent="0.25">
      <c r="A108" t="str">
        <f t="shared" si="1"/>
        <v>31 DayApril-June 2024NHS FifeCervical (screened only)</v>
      </c>
      <c r="B108" t="s">
        <v>255</v>
      </c>
      <c r="C108" t="s">
        <v>256</v>
      </c>
      <c r="D108" t="s">
        <v>166</v>
      </c>
      <c r="E108" t="s">
        <v>25</v>
      </c>
      <c r="F108">
        <v>3</v>
      </c>
      <c r="G108" t="s">
        <v>257</v>
      </c>
      <c r="H108" t="s">
        <v>257</v>
      </c>
      <c r="I108">
        <v>0</v>
      </c>
      <c r="J108">
        <v>0</v>
      </c>
      <c r="K108">
        <v>3</v>
      </c>
      <c r="L108">
        <v>1</v>
      </c>
      <c r="M108">
        <v>0</v>
      </c>
    </row>
    <row r="109" spans="1:15" x14ac:dyDescent="0.25">
      <c r="A109" t="str">
        <f t="shared" si="1"/>
        <v>31 DayApril-June 2024NHS FifeColorectal</v>
      </c>
      <c r="B109" t="s">
        <v>255</v>
      </c>
      <c r="C109" t="s">
        <v>256</v>
      </c>
      <c r="D109" t="s">
        <v>166</v>
      </c>
      <c r="E109" t="s">
        <v>26</v>
      </c>
      <c r="F109">
        <v>64</v>
      </c>
      <c r="G109" t="s">
        <v>257</v>
      </c>
      <c r="H109" t="s">
        <v>257</v>
      </c>
      <c r="I109">
        <v>2</v>
      </c>
      <c r="J109">
        <v>3.125</v>
      </c>
      <c r="K109">
        <v>62</v>
      </c>
      <c r="L109">
        <v>0</v>
      </c>
      <c r="M109">
        <v>11</v>
      </c>
      <c r="O109">
        <v>14</v>
      </c>
    </row>
    <row r="110" spans="1:15" x14ac:dyDescent="0.25">
      <c r="A110" t="str">
        <f t="shared" si="1"/>
        <v>31 DayApril-June 2024NHS FifeColorectal (screened excluded)</v>
      </c>
      <c r="B110" t="s">
        <v>255</v>
      </c>
      <c r="C110" t="s">
        <v>256</v>
      </c>
      <c r="D110" t="s">
        <v>166</v>
      </c>
      <c r="E110" t="s">
        <v>27</v>
      </c>
      <c r="F110">
        <v>48</v>
      </c>
      <c r="G110" t="s">
        <v>257</v>
      </c>
      <c r="H110" t="s">
        <v>257</v>
      </c>
      <c r="I110">
        <v>2</v>
      </c>
      <c r="J110">
        <v>4.1666666666666696</v>
      </c>
      <c r="K110">
        <v>46</v>
      </c>
      <c r="L110">
        <v>0</v>
      </c>
      <c r="M110">
        <v>5</v>
      </c>
      <c r="O110">
        <v>22</v>
      </c>
    </row>
    <row r="111" spans="1:15" x14ac:dyDescent="0.25">
      <c r="A111" t="str">
        <f t="shared" si="1"/>
        <v>31 DayApril-June 2024NHS FifeColorectal (screened only)</v>
      </c>
      <c r="B111" t="s">
        <v>255</v>
      </c>
      <c r="C111" t="s">
        <v>256</v>
      </c>
      <c r="D111" t="s">
        <v>166</v>
      </c>
      <c r="E111" t="s">
        <v>28</v>
      </c>
      <c r="F111">
        <v>16</v>
      </c>
      <c r="G111" t="s">
        <v>257</v>
      </c>
      <c r="H111" t="s">
        <v>257</v>
      </c>
      <c r="I111">
        <v>0</v>
      </c>
      <c r="J111">
        <v>0</v>
      </c>
      <c r="K111">
        <v>16</v>
      </c>
      <c r="L111">
        <v>0</v>
      </c>
      <c r="M111">
        <v>6</v>
      </c>
      <c r="O111">
        <v>11</v>
      </c>
    </row>
    <row r="112" spans="1:15" x14ac:dyDescent="0.25">
      <c r="A112" t="str">
        <f t="shared" si="1"/>
        <v>31 DayApril-June 2024NHS FifeHead &amp; Neck</v>
      </c>
      <c r="B112" t="s">
        <v>255</v>
      </c>
      <c r="C112" t="s">
        <v>256</v>
      </c>
      <c r="D112" t="s">
        <v>166</v>
      </c>
      <c r="E112" t="s">
        <v>29</v>
      </c>
      <c r="F112">
        <v>2</v>
      </c>
      <c r="G112" t="s">
        <v>257</v>
      </c>
      <c r="H112" t="s">
        <v>257</v>
      </c>
      <c r="I112">
        <v>0</v>
      </c>
      <c r="J112">
        <v>0</v>
      </c>
      <c r="K112">
        <v>2</v>
      </c>
      <c r="L112">
        <v>0</v>
      </c>
      <c r="M112">
        <v>0</v>
      </c>
    </row>
    <row r="113" spans="1:15" x14ac:dyDescent="0.25">
      <c r="A113" t="str">
        <f t="shared" si="1"/>
        <v>31 DayApril-June 2024NHS FifeLung</v>
      </c>
      <c r="B113" t="s">
        <v>255</v>
      </c>
      <c r="C113" t="s">
        <v>256</v>
      </c>
      <c r="D113" t="s">
        <v>166</v>
      </c>
      <c r="E113" t="s">
        <v>30</v>
      </c>
      <c r="F113">
        <v>76</v>
      </c>
      <c r="G113" t="s">
        <v>257</v>
      </c>
      <c r="H113" t="s">
        <v>257</v>
      </c>
      <c r="I113">
        <v>9</v>
      </c>
      <c r="J113">
        <v>11.842105263157899</v>
      </c>
      <c r="K113">
        <v>67</v>
      </c>
      <c r="L113">
        <v>0</v>
      </c>
      <c r="M113">
        <v>2</v>
      </c>
    </row>
    <row r="114" spans="1:15" x14ac:dyDescent="0.25">
      <c r="A114" t="str">
        <f t="shared" si="1"/>
        <v>31 DayApril-June 2024NHS FifeLymphoma</v>
      </c>
      <c r="B114" t="s">
        <v>255</v>
      </c>
      <c r="C114" t="s">
        <v>256</v>
      </c>
      <c r="D114" t="s">
        <v>166</v>
      </c>
      <c r="E114" t="s">
        <v>31</v>
      </c>
      <c r="F114">
        <v>25</v>
      </c>
      <c r="G114" t="s">
        <v>257</v>
      </c>
      <c r="H114" t="s">
        <v>257</v>
      </c>
      <c r="I114">
        <v>0</v>
      </c>
      <c r="J114">
        <v>0</v>
      </c>
      <c r="K114">
        <v>25</v>
      </c>
      <c r="L114">
        <v>1</v>
      </c>
      <c r="M114">
        <v>3</v>
      </c>
      <c r="O114">
        <v>6</v>
      </c>
    </row>
    <row r="115" spans="1:15" x14ac:dyDescent="0.25">
      <c r="A115" t="str">
        <f t="shared" si="1"/>
        <v>31 DayApril-June 2024NHS FifeMelanoma</v>
      </c>
      <c r="B115" t="s">
        <v>255</v>
      </c>
      <c r="C115" t="s">
        <v>256</v>
      </c>
      <c r="D115" t="s">
        <v>166</v>
      </c>
      <c r="E115" t="s">
        <v>32</v>
      </c>
      <c r="F115">
        <v>21</v>
      </c>
      <c r="G115" t="s">
        <v>257</v>
      </c>
      <c r="H115" t="s">
        <v>257</v>
      </c>
      <c r="I115">
        <v>0</v>
      </c>
      <c r="J115">
        <v>0</v>
      </c>
      <c r="K115">
        <v>21</v>
      </c>
      <c r="L115">
        <v>0</v>
      </c>
      <c r="M115">
        <v>0</v>
      </c>
    </row>
    <row r="116" spans="1:15" x14ac:dyDescent="0.25">
      <c r="A116" t="str">
        <f t="shared" si="1"/>
        <v>31 DayApril-June 2024NHS FifeOvarian</v>
      </c>
      <c r="B116" t="s">
        <v>255</v>
      </c>
      <c r="C116" t="s">
        <v>256</v>
      </c>
      <c r="D116" t="s">
        <v>166</v>
      </c>
      <c r="E116" t="s">
        <v>33</v>
      </c>
      <c r="F116">
        <v>7</v>
      </c>
      <c r="G116" t="s">
        <v>257</v>
      </c>
      <c r="H116" t="s">
        <v>257</v>
      </c>
      <c r="I116">
        <v>0</v>
      </c>
      <c r="J116">
        <v>0</v>
      </c>
      <c r="K116">
        <v>7</v>
      </c>
      <c r="L116">
        <v>0</v>
      </c>
      <c r="M116">
        <v>1</v>
      </c>
    </row>
    <row r="117" spans="1:15" x14ac:dyDescent="0.25">
      <c r="A117" t="str">
        <f t="shared" si="1"/>
        <v>31 DayApril-June 2024NHS FifeUpper GI</v>
      </c>
      <c r="B117" t="s">
        <v>255</v>
      </c>
      <c r="C117" t="s">
        <v>256</v>
      </c>
      <c r="D117" t="s">
        <v>166</v>
      </c>
      <c r="E117" t="s">
        <v>34</v>
      </c>
      <c r="F117">
        <v>41</v>
      </c>
      <c r="G117" t="s">
        <v>257</v>
      </c>
      <c r="H117" t="s">
        <v>257</v>
      </c>
      <c r="I117">
        <v>2</v>
      </c>
      <c r="J117">
        <v>4.8780487804878003</v>
      </c>
      <c r="K117">
        <v>39</v>
      </c>
      <c r="L117">
        <v>0</v>
      </c>
      <c r="M117">
        <v>0</v>
      </c>
    </row>
    <row r="118" spans="1:15" x14ac:dyDescent="0.25">
      <c r="A118" t="str">
        <f t="shared" si="1"/>
        <v>31 DayApril-June 2024NHS FifeUpper GI - Hepatopancreatobiliary</v>
      </c>
      <c r="B118" t="s">
        <v>255</v>
      </c>
      <c r="C118" t="s">
        <v>256</v>
      </c>
      <c r="D118" t="s">
        <v>166</v>
      </c>
      <c r="E118" t="s">
        <v>203</v>
      </c>
      <c r="F118">
        <v>30</v>
      </c>
      <c r="G118" t="s">
        <v>257</v>
      </c>
      <c r="H118" t="s">
        <v>257</v>
      </c>
      <c r="I118">
        <v>1</v>
      </c>
      <c r="J118">
        <v>3.3333333333333299</v>
      </c>
      <c r="K118">
        <v>29</v>
      </c>
      <c r="L118">
        <v>0</v>
      </c>
      <c r="M118">
        <v>0</v>
      </c>
    </row>
    <row r="119" spans="1:15" x14ac:dyDescent="0.25">
      <c r="A119" t="str">
        <f t="shared" si="1"/>
        <v>31 DayApril-June 2024NHS FifeUpper GI - Oesophagogastric</v>
      </c>
      <c r="B119" t="s">
        <v>255</v>
      </c>
      <c r="C119" t="s">
        <v>256</v>
      </c>
      <c r="D119" t="s">
        <v>166</v>
      </c>
      <c r="E119" t="s">
        <v>204</v>
      </c>
      <c r="F119">
        <v>11</v>
      </c>
      <c r="G119" t="s">
        <v>257</v>
      </c>
      <c r="H119" t="s">
        <v>257</v>
      </c>
      <c r="I119">
        <v>1</v>
      </c>
      <c r="J119">
        <v>9.0909090909090899</v>
      </c>
      <c r="K119">
        <v>10</v>
      </c>
      <c r="L119">
        <v>0</v>
      </c>
      <c r="M119">
        <v>0</v>
      </c>
    </row>
    <row r="120" spans="1:15" x14ac:dyDescent="0.25">
      <c r="A120" t="str">
        <f t="shared" si="1"/>
        <v>31 DayApril-June 2024NHS FifeUrological</v>
      </c>
      <c r="B120" t="s">
        <v>255</v>
      </c>
      <c r="C120" t="s">
        <v>256</v>
      </c>
      <c r="D120" t="s">
        <v>166</v>
      </c>
      <c r="E120" t="s">
        <v>205</v>
      </c>
      <c r="F120">
        <v>145</v>
      </c>
      <c r="G120" t="s">
        <v>257</v>
      </c>
      <c r="H120" t="s">
        <v>257</v>
      </c>
      <c r="I120">
        <v>1</v>
      </c>
      <c r="J120">
        <v>0.68965517241379304</v>
      </c>
      <c r="K120">
        <v>144</v>
      </c>
      <c r="L120">
        <v>2</v>
      </c>
      <c r="M120">
        <v>8</v>
      </c>
      <c r="O120">
        <v>22</v>
      </c>
    </row>
    <row r="121" spans="1:15" x14ac:dyDescent="0.25">
      <c r="A121" t="str">
        <f t="shared" si="1"/>
        <v>31 DayApril-June 2024NHS FifeUrology - Bladder</v>
      </c>
      <c r="B121" t="s">
        <v>255</v>
      </c>
      <c r="C121" t="s">
        <v>256</v>
      </c>
      <c r="D121" t="s">
        <v>166</v>
      </c>
      <c r="E121" t="s">
        <v>206</v>
      </c>
      <c r="F121">
        <v>14</v>
      </c>
      <c r="G121" t="s">
        <v>257</v>
      </c>
      <c r="H121" t="s">
        <v>257</v>
      </c>
      <c r="I121">
        <v>0</v>
      </c>
      <c r="J121">
        <v>0</v>
      </c>
      <c r="K121">
        <v>14</v>
      </c>
      <c r="L121">
        <v>0</v>
      </c>
      <c r="M121">
        <v>1</v>
      </c>
    </row>
    <row r="122" spans="1:15" x14ac:dyDescent="0.25">
      <c r="A122" t="str">
        <f t="shared" si="1"/>
        <v>31 DayApril-June 2024NHS FifeUrology - Other</v>
      </c>
      <c r="B122" t="s">
        <v>255</v>
      </c>
      <c r="C122" t="s">
        <v>256</v>
      </c>
      <c r="D122" t="s">
        <v>166</v>
      </c>
      <c r="E122" t="s">
        <v>207</v>
      </c>
      <c r="F122">
        <v>16</v>
      </c>
      <c r="G122" t="s">
        <v>257</v>
      </c>
      <c r="H122" t="s">
        <v>257</v>
      </c>
      <c r="I122">
        <v>0</v>
      </c>
      <c r="J122">
        <v>0</v>
      </c>
      <c r="K122">
        <v>16</v>
      </c>
      <c r="L122">
        <v>0</v>
      </c>
      <c r="M122">
        <v>5</v>
      </c>
      <c r="O122">
        <v>24</v>
      </c>
    </row>
    <row r="123" spans="1:15" x14ac:dyDescent="0.25">
      <c r="A123" t="str">
        <f t="shared" si="1"/>
        <v>31 DayApril-June 2024NHS FifeUrology - Prostate</v>
      </c>
      <c r="B123" t="s">
        <v>255</v>
      </c>
      <c r="C123" t="s">
        <v>256</v>
      </c>
      <c r="D123" t="s">
        <v>166</v>
      </c>
      <c r="E123" t="s">
        <v>208</v>
      </c>
      <c r="F123">
        <v>115</v>
      </c>
      <c r="G123" t="s">
        <v>257</v>
      </c>
      <c r="H123" t="s">
        <v>257</v>
      </c>
      <c r="I123">
        <v>1</v>
      </c>
      <c r="J123">
        <v>0.86956521739130399</v>
      </c>
      <c r="K123">
        <v>114</v>
      </c>
      <c r="L123">
        <v>2</v>
      </c>
      <c r="M123">
        <v>2</v>
      </c>
    </row>
    <row r="124" spans="1:15" x14ac:dyDescent="0.25">
      <c r="A124" t="str">
        <f t="shared" si="1"/>
        <v>31 DayApril-June 2024NHS Forth ValleyAll Cancer Types*</v>
      </c>
      <c r="B124" t="s">
        <v>255</v>
      </c>
      <c r="C124" t="s">
        <v>256</v>
      </c>
      <c r="D124" t="s">
        <v>167</v>
      </c>
      <c r="E124" t="s">
        <v>198</v>
      </c>
      <c r="F124">
        <v>343</v>
      </c>
      <c r="G124" t="s">
        <v>257</v>
      </c>
      <c r="H124" t="s">
        <v>257</v>
      </c>
      <c r="I124">
        <v>6</v>
      </c>
      <c r="J124">
        <v>1.7492711370262399</v>
      </c>
      <c r="K124">
        <v>337</v>
      </c>
      <c r="L124">
        <v>5</v>
      </c>
      <c r="M124">
        <v>8</v>
      </c>
      <c r="N124">
        <v>23</v>
      </c>
      <c r="O124">
        <v>16</v>
      </c>
    </row>
    <row r="125" spans="1:15" x14ac:dyDescent="0.25">
      <c r="A125" t="str">
        <f t="shared" si="1"/>
        <v>31 DayApril-June 2024NHS Forth ValleyAll Cancer Types* (screened excluded)</v>
      </c>
      <c r="B125" t="s">
        <v>255</v>
      </c>
      <c r="C125" t="s">
        <v>256</v>
      </c>
      <c r="D125" t="s">
        <v>167</v>
      </c>
      <c r="E125" t="s">
        <v>199</v>
      </c>
      <c r="F125">
        <v>317</v>
      </c>
      <c r="G125" t="s">
        <v>257</v>
      </c>
      <c r="H125" t="s">
        <v>257</v>
      </c>
      <c r="I125">
        <v>6</v>
      </c>
      <c r="J125">
        <v>1.8927444794952699</v>
      </c>
      <c r="K125">
        <v>311</v>
      </c>
      <c r="L125">
        <v>4</v>
      </c>
      <c r="M125">
        <v>6</v>
      </c>
      <c r="N125">
        <v>18</v>
      </c>
      <c r="O125">
        <v>12</v>
      </c>
    </row>
    <row r="126" spans="1:15" x14ac:dyDescent="0.25">
      <c r="A126" t="str">
        <f t="shared" si="1"/>
        <v>31 DayApril-June 2024NHS Forth ValleyAll Cancer Types* (screened only)</v>
      </c>
      <c r="B126" t="s">
        <v>255</v>
      </c>
      <c r="C126" t="s">
        <v>256</v>
      </c>
      <c r="D126" t="s">
        <v>167</v>
      </c>
      <c r="E126" t="s">
        <v>200</v>
      </c>
      <c r="F126">
        <v>26</v>
      </c>
      <c r="G126" t="s">
        <v>257</v>
      </c>
      <c r="H126" t="s">
        <v>257</v>
      </c>
      <c r="I126">
        <v>0</v>
      </c>
      <c r="J126">
        <v>0</v>
      </c>
      <c r="K126">
        <v>26</v>
      </c>
      <c r="L126">
        <v>1</v>
      </c>
      <c r="M126">
        <v>2</v>
      </c>
    </row>
    <row r="127" spans="1:15" x14ac:dyDescent="0.25">
      <c r="A127" t="str">
        <f t="shared" si="1"/>
        <v>31 DayApril-June 2024NHS Forth ValleyBreast</v>
      </c>
      <c r="B127" t="s">
        <v>255</v>
      </c>
      <c r="C127" t="s">
        <v>256</v>
      </c>
      <c r="D127" t="s">
        <v>167</v>
      </c>
      <c r="E127" t="s">
        <v>22</v>
      </c>
      <c r="F127">
        <v>82</v>
      </c>
      <c r="G127" t="s">
        <v>257</v>
      </c>
      <c r="H127" t="s">
        <v>257</v>
      </c>
      <c r="I127">
        <v>0</v>
      </c>
      <c r="J127">
        <v>0</v>
      </c>
      <c r="K127">
        <v>82</v>
      </c>
      <c r="L127">
        <v>3</v>
      </c>
      <c r="M127">
        <v>2</v>
      </c>
      <c r="N127">
        <v>23</v>
      </c>
    </row>
    <row r="128" spans="1:15" x14ac:dyDescent="0.25">
      <c r="A128" t="str">
        <f t="shared" si="1"/>
        <v>31 DayApril-June 2024NHS Forth ValleyBreast (screened excluded)</v>
      </c>
      <c r="B128" t="s">
        <v>255</v>
      </c>
      <c r="C128" t="s">
        <v>256</v>
      </c>
      <c r="D128" t="s">
        <v>167</v>
      </c>
      <c r="E128" t="s">
        <v>201</v>
      </c>
      <c r="F128">
        <v>64</v>
      </c>
      <c r="G128" t="s">
        <v>257</v>
      </c>
      <c r="H128" t="s">
        <v>257</v>
      </c>
      <c r="I128">
        <v>0</v>
      </c>
      <c r="J128">
        <v>0</v>
      </c>
      <c r="K128">
        <v>64</v>
      </c>
      <c r="L128">
        <v>2</v>
      </c>
      <c r="M128">
        <v>2</v>
      </c>
    </row>
    <row r="129" spans="1:15" x14ac:dyDescent="0.25">
      <c r="A129" t="str">
        <f t="shared" si="1"/>
        <v>31 DayApril-June 2024NHS Forth ValleyBreast (screened only)</v>
      </c>
      <c r="B129" t="s">
        <v>255</v>
      </c>
      <c r="C129" t="s">
        <v>256</v>
      </c>
      <c r="D129" t="s">
        <v>167</v>
      </c>
      <c r="E129" t="s">
        <v>202</v>
      </c>
      <c r="F129">
        <v>18</v>
      </c>
      <c r="G129" t="s">
        <v>257</v>
      </c>
      <c r="H129" t="s">
        <v>257</v>
      </c>
      <c r="I129">
        <v>0</v>
      </c>
      <c r="J129">
        <v>0</v>
      </c>
      <c r="K129">
        <v>18</v>
      </c>
      <c r="L129">
        <v>1</v>
      </c>
      <c r="M129">
        <v>0</v>
      </c>
    </row>
    <row r="130" spans="1:15" x14ac:dyDescent="0.25">
      <c r="A130" t="str">
        <f t="shared" si="1"/>
        <v>31 DayApril-June 2024NHS Forth ValleyColorectal</v>
      </c>
      <c r="B130" t="s">
        <v>255</v>
      </c>
      <c r="C130" t="s">
        <v>256</v>
      </c>
      <c r="D130" t="s">
        <v>167</v>
      </c>
      <c r="E130" t="s">
        <v>26</v>
      </c>
      <c r="F130">
        <v>39</v>
      </c>
      <c r="G130" t="s">
        <v>257</v>
      </c>
      <c r="H130" t="s">
        <v>257</v>
      </c>
      <c r="I130">
        <v>0</v>
      </c>
      <c r="J130">
        <v>0</v>
      </c>
      <c r="K130">
        <v>39</v>
      </c>
      <c r="L130">
        <v>0</v>
      </c>
      <c r="M130">
        <v>4</v>
      </c>
      <c r="O130">
        <v>16</v>
      </c>
    </row>
    <row r="131" spans="1:15" x14ac:dyDescent="0.25">
      <c r="A131" t="str">
        <f t="shared" ref="A131:A194" si="2">CONCATENATE(B131,C131,D131,E131)</f>
        <v>31 DayApril-June 2024NHS Forth ValleyColorectal (screened excluded)</v>
      </c>
      <c r="B131" t="s">
        <v>255</v>
      </c>
      <c r="C131" t="s">
        <v>256</v>
      </c>
      <c r="D131" t="s">
        <v>167</v>
      </c>
      <c r="E131" t="s">
        <v>27</v>
      </c>
      <c r="F131">
        <v>31</v>
      </c>
      <c r="G131" t="s">
        <v>257</v>
      </c>
      <c r="H131" t="s">
        <v>257</v>
      </c>
      <c r="I131">
        <v>0</v>
      </c>
      <c r="J131">
        <v>0</v>
      </c>
      <c r="K131">
        <v>31</v>
      </c>
      <c r="L131">
        <v>0</v>
      </c>
      <c r="M131">
        <v>2</v>
      </c>
    </row>
    <row r="132" spans="1:15" x14ac:dyDescent="0.25">
      <c r="A132" t="str">
        <f t="shared" si="2"/>
        <v>31 DayApril-June 2024NHS Forth ValleyColorectal (screened only)</v>
      </c>
      <c r="B132" t="s">
        <v>255</v>
      </c>
      <c r="C132" t="s">
        <v>256</v>
      </c>
      <c r="D132" t="s">
        <v>167</v>
      </c>
      <c r="E132" t="s">
        <v>28</v>
      </c>
      <c r="F132">
        <v>8</v>
      </c>
      <c r="G132" t="s">
        <v>257</v>
      </c>
      <c r="H132" t="s">
        <v>257</v>
      </c>
      <c r="I132">
        <v>0</v>
      </c>
      <c r="J132">
        <v>0</v>
      </c>
      <c r="K132">
        <v>8</v>
      </c>
      <c r="L132">
        <v>0</v>
      </c>
      <c r="M132">
        <v>2</v>
      </c>
    </row>
    <row r="133" spans="1:15" x14ac:dyDescent="0.25">
      <c r="A133" t="str">
        <f t="shared" si="2"/>
        <v>31 DayApril-June 2024NHS Forth ValleyHead &amp; Neck</v>
      </c>
      <c r="B133" t="s">
        <v>255</v>
      </c>
      <c r="C133" t="s">
        <v>256</v>
      </c>
      <c r="D133" t="s">
        <v>167</v>
      </c>
      <c r="E133" t="s">
        <v>29</v>
      </c>
      <c r="F133">
        <v>9</v>
      </c>
      <c r="G133" t="s">
        <v>257</v>
      </c>
      <c r="H133" t="s">
        <v>257</v>
      </c>
      <c r="I133">
        <v>0</v>
      </c>
      <c r="J133">
        <v>0</v>
      </c>
      <c r="K133">
        <v>9</v>
      </c>
      <c r="L133">
        <v>0</v>
      </c>
      <c r="M133">
        <v>0</v>
      </c>
    </row>
    <row r="134" spans="1:15" x14ac:dyDescent="0.25">
      <c r="A134" t="str">
        <f t="shared" si="2"/>
        <v>31 DayApril-June 2024NHS Forth ValleyLung</v>
      </c>
      <c r="B134" t="s">
        <v>255</v>
      </c>
      <c r="C134" t="s">
        <v>256</v>
      </c>
      <c r="D134" t="s">
        <v>167</v>
      </c>
      <c r="E134" t="s">
        <v>30</v>
      </c>
      <c r="F134">
        <v>52</v>
      </c>
      <c r="G134" t="s">
        <v>257</v>
      </c>
      <c r="H134" t="s">
        <v>257</v>
      </c>
      <c r="I134">
        <v>5</v>
      </c>
      <c r="J134">
        <v>9.6153846153846096</v>
      </c>
      <c r="K134">
        <v>47</v>
      </c>
      <c r="L134">
        <v>0</v>
      </c>
      <c r="M134">
        <v>1</v>
      </c>
    </row>
    <row r="135" spans="1:15" x14ac:dyDescent="0.25">
      <c r="A135" t="str">
        <f t="shared" si="2"/>
        <v>31 DayApril-June 2024NHS Forth ValleyLymphoma</v>
      </c>
      <c r="B135" t="s">
        <v>255</v>
      </c>
      <c r="C135" t="s">
        <v>256</v>
      </c>
      <c r="D135" t="s">
        <v>167</v>
      </c>
      <c r="E135" t="s">
        <v>31</v>
      </c>
      <c r="F135">
        <v>14</v>
      </c>
      <c r="G135" t="s">
        <v>257</v>
      </c>
      <c r="H135" t="s">
        <v>257</v>
      </c>
      <c r="I135">
        <v>1</v>
      </c>
      <c r="J135">
        <v>7.1428571428571397</v>
      </c>
      <c r="K135">
        <v>13</v>
      </c>
      <c r="L135">
        <v>0</v>
      </c>
      <c r="M135">
        <v>0</v>
      </c>
    </row>
    <row r="136" spans="1:15" x14ac:dyDescent="0.25">
      <c r="A136" t="str">
        <f t="shared" si="2"/>
        <v>31 DayApril-June 2024NHS Forth ValleyMelanoma</v>
      </c>
      <c r="B136" t="s">
        <v>255</v>
      </c>
      <c r="C136" t="s">
        <v>256</v>
      </c>
      <c r="D136" t="s">
        <v>167</v>
      </c>
      <c r="E136" t="s">
        <v>32</v>
      </c>
      <c r="F136">
        <v>39</v>
      </c>
      <c r="G136" t="s">
        <v>257</v>
      </c>
      <c r="H136" t="s">
        <v>257</v>
      </c>
      <c r="I136">
        <v>0</v>
      </c>
      <c r="J136">
        <v>0</v>
      </c>
      <c r="K136">
        <v>39</v>
      </c>
      <c r="L136">
        <v>1</v>
      </c>
      <c r="M136">
        <v>0</v>
      </c>
    </row>
    <row r="137" spans="1:15" x14ac:dyDescent="0.25">
      <c r="A137" t="str">
        <f t="shared" si="2"/>
        <v>31 DayApril-June 2024NHS Forth ValleyOvarian</v>
      </c>
      <c r="B137" t="s">
        <v>255</v>
      </c>
      <c r="C137" t="s">
        <v>256</v>
      </c>
      <c r="D137" t="s">
        <v>167</v>
      </c>
      <c r="E137" t="s">
        <v>33</v>
      </c>
      <c r="F137">
        <v>1</v>
      </c>
      <c r="G137" t="s">
        <v>257</v>
      </c>
      <c r="H137" t="s">
        <v>257</v>
      </c>
      <c r="I137">
        <v>0</v>
      </c>
      <c r="J137">
        <v>0</v>
      </c>
      <c r="K137">
        <v>1</v>
      </c>
      <c r="L137">
        <v>0</v>
      </c>
      <c r="M137">
        <v>0</v>
      </c>
    </row>
    <row r="138" spans="1:15" x14ac:dyDescent="0.25">
      <c r="A138" t="str">
        <f t="shared" si="2"/>
        <v>31 DayApril-June 2024NHS Forth ValleyUpper GI</v>
      </c>
      <c r="B138" t="s">
        <v>255</v>
      </c>
      <c r="C138" t="s">
        <v>256</v>
      </c>
      <c r="D138" t="s">
        <v>167</v>
      </c>
      <c r="E138" t="s">
        <v>34</v>
      </c>
      <c r="F138">
        <v>23</v>
      </c>
      <c r="G138" t="s">
        <v>257</v>
      </c>
      <c r="H138" t="s">
        <v>257</v>
      </c>
      <c r="I138">
        <v>0</v>
      </c>
      <c r="J138">
        <v>0</v>
      </c>
      <c r="K138">
        <v>23</v>
      </c>
      <c r="L138">
        <v>0</v>
      </c>
      <c r="M138">
        <v>0</v>
      </c>
    </row>
    <row r="139" spans="1:15" x14ac:dyDescent="0.25">
      <c r="A139" t="str">
        <f t="shared" si="2"/>
        <v>31 DayApril-June 2024NHS Forth ValleyUpper GI - Hepatopancreatobiliary</v>
      </c>
      <c r="B139" t="s">
        <v>255</v>
      </c>
      <c r="C139" t="s">
        <v>256</v>
      </c>
      <c r="D139" t="s">
        <v>167</v>
      </c>
      <c r="E139" t="s">
        <v>203</v>
      </c>
      <c r="F139">
        <v>15</v>
      </c>
      <c r="G139" t="s">
        <v>257</v>
      </c>
      <c r="H139" t="s">
        <v>257</v>
      </c>
      <c r="I139">
        <v>0</v>
      </c>
      <c r="J139">
        <v>0</v>
      </c>
      <c r="K139">
        <v>15</v>
      </c>
      <c r="L139">
        <v>0</v>
      </c>
      <c r="M139">
        <v>0</v>
      </c>
    </row>
    <row r="140" spans="1:15" x14ac:dyDescent="0.25">
      <c r="A140" t="str">
        <f t="shared" si="2"/>
        <v>31 DayApril-June 2024NHS Forth ValleyUpper GI - Oesophagogastric</v>
      </c>
      <c r="B140" t="s">
        <v>255</v>
      </c>
      <c r="C140" t="s">
        <v>256</v>
      </c>
      <c r="D140" t="s">
        <v>167</v>
      </c>
      <c r="E140" t="s">
        <v>204</v>
      </c>
      <c r="F140">
        <v>8</v>
      </c>
      <c r="G140" t="s">
        <v>257</v>
      </c>
      <c r="H140" t="s">
        <v>257</v>
      </c>
      <c r="I140">
        <v>0</v>
      </c>
      <c r="J140">
        <v>0</v>
      </c>
      <c r="K140">
        <v>8</v>
      </c>
      <c r="L140">
        <v>0</v>
      </c>
      <c r="M140">
        <v>0</v>
      </c>
    </row>
    <row r="141" spans="1:15" x14ac:dyDescent="0.25">
      <c r="A141" t="str">
        <f t="shared" si="2"/>
        <v>31 DayApril-June 2024NHS Forth ValleyUrological</v>
      </c>
      <c r="B141" t="s">
        <v>255</v>
      </c>
      <c r="C141" t="s">
        <v>256</v>
      </c>
      <c r="D141" t="s">
        <v>167</v>
      </c>
      <c r="E141" t="s">
        <v>205</v>
      </c>
      <c r="F141">
        <v>84</v>
      </c>
      <c r="G141" t="s">
        <v>257</v>
      </c>
      <c r="H141" t="s">
        <v>257</v>
      </c>
      <c r="I141">
        <v>0</v>
      </c>
      <c r="J141">
        <v>0</v>
      </c>
      <c r="K141">
        <v>84</v>
      </c>
      <c r="L141">
        <v>1</v>
      </c>
      <c r="M141">
        <v>1</v>
      </c>
    </row>
    <row r="142" spans="1:15" x14ac:dyDescent="0.25">
      <c r="A142" t="str">
        <f t="shared" si="2"/>
        <v>31 DayApril-June 2024NHS Forth ValleyUrology - Bladder</v>
      </c>
      <c r="B142" t="s">
        <v>255</v>
      </c>
      <c r="C142" t="s">
        <v>256</v>
      </c>
      <c r="D142" t="s">
        <v>167</v>
      </c>
      <c r="E142" t="s">
        <v>206</v>
      </c>
      <c r="F142">
        <v>11</v>
      </c>
      <c r="G142" t="s">
        <v>257</v>
      </c>
      <c r="H142" t="s">
        <v>257</v>
      </c>
      <c r="I142">
        <v>0</v>
      </c>
      <c r="J142">
        <v>0</v>
      </c>
      <c r="K142">
        <v>11</v>
      </c>
      <c r="L142">
        <v>1</v>
      </c>
      <c r="M142">
        <v>1</v>
      </c>
    </row>
    <row r="143" spans="1:15" x14ac:dyDescent="0.25">
      <c r="A143" t="str">
        <f t="shared" si="2"/>
        <v>31 DayApril-June 2024NHS Forth ValleyUrology - Other</v>
      </c>
      <c r="B143" t="s">
        <v>255</v>
      </c>
      <c r="C143" t="s">
        <v>256</v>
      </c>
      <c r="D143" t="s">
        <v>167</v>
      </c>
      <c r="E143" t="s">
        <v>207</v>
      </c>
      <c r="F143">
        <v>12</v>
      </c>
      <c r="G143" t="s">
        <v>257</v>
      </c>
      <c r="H143" t="s">
        <v>257</v>
      </c>
      <c r="I143">
        <v>0</v>
      </c>
      <c r="J143">
        <v>0</v>
      </c>
      <c r="K143">
        <v>12</v>
      </c>
      <c r="L143">
        <v>0</v>
      </c>
      <c r="M143">
        <v>0</v>
      </c>
    </row>
    <row r="144" spans="1:15" x14ac:dyDescent="0.25">
      <c r="A144" t="str">
        <f t="shared" si="2"/>
        <v>31 DayApril-June 2024NHS Forth ValleyUrology - Prostate</v>
      </c>
      <c r="B144" t="s">
        <v>255</v>
      </c>
      <c r="C144" t="s">
        <v>256</v>
      </c>
      <c r="D144" t="s">
        <v>167</v>
      </c>
      <c r="E144" t="s">
        <v>208</v>
      </c>
      <c r="F144">
        <v>61</v>
      </c>
      <c r="G144" t="s">
        <v>257</v>
      </c>
      <c r="H144" t="s">
        <v>257</v>
      </c>
      <c r="I144">
        <v>0</v>
      </c>
      <c r="J144">
        <v>0</v>
      </c>
      <c r="K144">
        <v>61</v>
      </c>
      <c r="L144">
        <v>0</v>
      </c>
      <c r="M144">
        <v>0</v>
      </c>
    </row>
    <row r="145" spans="1:15" x14ac:dyDescent="0.25">
      <c r="A145" t="str">
        <f t="shared" si="2"/>
        <v>31 DayApril-June 2024NHS GrampianAll Cancer Types*</v>
      </c>
      <c r="B145" t="s">
        <v>255</v>
      </c>
      <c r="C145" t="s">
        <v>256</v>
      </c>
      <c r="D145" t="s">
        <v>168</v>
      </c>
      <c r="E145" t="s">
        <v>198</v>
      </c>
      <c r="F145">
        <v>838</v>
      </c>
      <c r="G145" t="s">
        <v>257</v>
      </c>
      <c r="H145" t="s">
        <v>257</v>
      </c>
      <c r="I145">
        <v>21</v>
      </c>
      <c r="J145">
        <v>2.5059665871121699</v>
      </c>
      <c r="K145">
        <v>817</v>
      </c>
      <c r="L145">
        <v>21</v>
      </c>
      <c r="M145">
        <v>174</v>
      </c>
      <c r="N145">
        <v>25</v>
      </c>
      <c r="O145">
        <v>20</v>
      </c>
    </row>
    <row r="146" spans="1:15" x14ac:dyDescent="0.25">
      <c r="A146" t="str">
        <f t="shared" si="2"/>
        <v>31 DayApril-June 2024NHS GrampianAll Cancer Types* (screened excluded)</v>
      </c>
      <c r="B146" t="s">
        <v>255</v>
      </c>
      <c r="C146" t="s">
        <v>256</v>
      </c>
      <c r="D146" t="s">
        <v>168</v>
      </c>
      <c r="E146" t="s">
        <v>199</v>
      </c>
      <c r="F146">
        <v>736</v>
      </c>
      <c r="G146" t="s">
        <v>257</v>
      </c>
      <c r="H146" t="s">
        <v>257</v>
      </c>
      <c r="I146">
        <v>21</v>
      </c>
      <c r="J146">
        <v>2.85326086956522</v>
      </c>
      <c r="K146">
        <v>715</v>
      </c>
      <c r="L146">
        <v>14</v>
      </c>
      <c r="M146">
        <v>122</v>
      </c>
      <c r="N146">
        <v>52</v>
      </c>
      <c r="O146">
        <v>20</v>
      </c>
    </row>
    <row r="147" spans="1:15" x14ac:dyDescent="0.25">
      <c r="A147" t="str">
        <f t="shared" si="2"/>
        <v>31 DayApril-June 2024NHS GrampianAll Cancer Types* (screened only)</v>
      </c>
      <c r="B147" t="s">
        <v>255</v>
      </c>
      <c r="C147" t="s">
        <v>256</v>
      </c>
      <c r="D147" t="s">
        <v>168</v>
      </c>
      <c r="E147" t="s">
        <v>200</v>
      </c>
      <c r="F147">
        <v>102</v>
      </c>
      <c r="G147" t="s">
        <v>257</v>
      </c>
      <c r="H147" t="s">
        <v>257</v>
      </c>
      <c r="I147">
        <v>0</v>
      </c>
      <c r="J147">
        <v>0</v>
      </c>
      <c r="K147">
        <v>102</v>
      </c>
      <c r="L147">
        <v>7</v>
      </c>
      <c r="M147">
        <v>52</v>
      </c>
      <c r="N147">
        <v>8</v>
      </c>
      <c r="O147">
        <v>18</v>
      </c>
    </row>
    <row r="148" spans="1:15" x14ac:dyDescent="0.25">
      <c r="A148" t="str">
        <f t="shared" si="2"/>
        <v>31 DayApril-June 2024NHS GrampianBreast</v>
      </c>
      <c r="B148" t="s">
        <v>255</v>
      </c>
      <c r="C148" t="s">
        <v>256</v>
      </c>
      <c r="D148" t="s">
        <v>168</v>
      </c>
      <c r="E148" t="s">
        <v>22</v>
      </c>
      <c r="F148">
        <v>146</v>
      </c>
      <c r="G148" t="s">
        <v>257</v>
      </c>
      <c r="H148" t="s">
        <v>257</v>
      </c>
      <c r="I148">
        <v>0</v>
      </c>
      <c r="J148">
        <v>0</v>
      </c>
      <c r="K148">
        <v>146</v>
      </c>
      <c r="L148">
        <v>10</v>
      </c>
      <c r="M148">
        <v>63</v>
      </c>
      <c r="N148">
        <v>9</v>
      </c>
      <c r="O148">
        <v>15</v>
      </c>
    </row>
    <row r="149" spans="1:15" x14ac:dyDescent="0.25">
      <c r="A149" t="str">
        <f t="shared" si="2"/>
        <v>31 DayApril-June 2024NHS GrampianBreast (screened excluded)</v>
      </c>
      <c r="B149" t="s">
        <v>255</v>
      </c>
      <c r="C149" t="s">
        <v>256</v>
      </c>
      <c r="D149" t="s">
        <v>168</v>
      </c>
      <c r="E149" t="s">
        <v>201</v>
      </c>
      <c r="F149">
        <v>66</v>
      </c>
      <c r="G149" t="s">
        <v>257</v>
      </c>
      <c r="H149" t="s">
        <v>257</v>
      </c>
      <c r="I149">
        <v>0</v>
      </c>
      <c r="J149">
        <v>0</v>
      </c>
      <c r="K149">
        <v>66</v>
      </c>
      <c r="L149">
        <v>3</v>
      </c>
      <c r="M149">
        <v>23</v>
      </c>
      <c r="N149">
        <v>14</v>
      </c>
      <c r="O149">
        <v>15</v>
      </c>
    </row>
    <row r="150" spans="1:15" x14ac:dyDescent="0.25">
      <c r="A150" t="str">
        <f t="shared" si="2"/>
        <v>31 DayApril-June 2024NHS GrampianBreast (screened only)</v>
      </c>
      <c r="B150" t="s">
        <v>255</v>
      </c>
      <c r="C150" t="s">
        <v>256</v>
      </c>
      <c r="D150" t="s">
        <v>168</v>
      </c>
      <c r="E150" t="s">
        <v>202</v>
      </c>
      <c r="F150">
        <v>80</v>
      </c>
      <c r="G150" t="s">
        <v>257</v>
      </c>
      <c r="H150" t="s">
        <v>257</v>
      </c>
      <c r="I150">
        <v>0</v>
      </c>
      <c r="J150">
        <v>0</v>
      </c>
      <c r="K150">
        <v>80</v>
      </c>
      <c r="L150">
        <v>7</v>
      </c>
      <c r="M150">
        <v>40</v>
      </c>
      <c r="N150">
        <v>8</v>
      </c>
      <c r="O150">
        <v>15</v>
      </c>
    </row>
    <row r="151" spans="1:15" x14ac:dyDescent="0.25">
      <c r="A151" t="str">
        <f t="shared" si="2"/>
        <v>31 DayApril-June 2024NHS GrampianCervical</v>
      </c>
      <c r="B151" t="s">
        <v>255</v>
      </c>
      <c r="C151" t="s">
        <v>256</v>
      </c>
      <c r="D151" t="s">
        <v>168</v>
      </c>
      <c r="E151" t="s">
        <v>23</v>
      </c>
      <c r="F151">
        <v>10</v>
      </c>
      <c r="G151" t="s">
        <v>257</v>
      </c>
      <c r="H151" t="s">
        <v>257</v>
      </c>
      <c r="I151">
        <v>0</v>
      </c>
      <c r="J151">
        <v>0</v>
      </c>
      <c r="K151">
        <v>10</v>
      </c>
      <c r="L151">
        <v>0</v>
      </c>
      <c r="M151">
        <v>2</v>
      </c>
    </row>
    <row r="152" spans="1:15" x14ac:dyDescent="0.25">
      <c r="A152" t="str">
        <f t="shared" si="2"/>
        <v>31 DayApril-June 2024NHS GrampianCervical (screened excluded)</v>
      </c>
      <c r="B152" t="s">
        <v>255</v>
      </c>
      <c r="C152" t="s">
        <v>256</v>
      </c>
      <c r="D152" t="s">
        <v>168</v>
      </c>
      <c r="E152" t="s">
        <v>24</v>
      </c>
      <c r="F152">
        <v>7</v>
      </c>
      <c r="G152" t="s">
        <v>257</v>
      </c>
      <c r="H152" t="s">
        <v>257</v>
      </c>
      <c r="I152">
        <v>0</v>
      </c>
      <c r="J152">
        <v>0</v>
      </c>
      <c r="K152">
        <v>7</v>
      </c>
      <c r="L152">
        <v>0</v>
      </c>
      <c r="M152">
        <v>1</v>
      </c>
    </row>
    <row r="153" spans="1:15" x14ac:dyDescent="0.25">
      <c r="A153" t="str">
        <f t="shared" si="2"/>
        <v>31 DayApril-June 2024NHS GrampianCervical (screened only)</v>
      </c>
      <c r="B153" t="s">
        <v>255</v>
      </c>
      <c r="C153" t="s">
        <v>256</v>
      </c>
      <c r="D153" t="s">
        <v>168</v>
      </c>
      <c r="E153" t="s">
        <v>25</v>
      </c>
      <c r="F153">
        <v>3</v>
      </c>
      <c r="G153" t="s">
        <v>257</v>
      </c>
      <c r="H153" t="s">
        <v>257</v>
      </c>
      <c r="I153">
        <v>0</v>
      </c>
      <c r="J153">
        <v>0</v>
      </c>
      <c r="K153">
        <v>3</v>
      </c>
      <c r="L153">
        <v>0</v>
      </c>
      <c r="M153">
        <v>1</v>
      </c>
    </row>
    <row r="154" spans="1:15" x14ac:dyDescent="0.25">
      <c r="A154" t="str">
        <f t="shared" si="2"/>
        <v>31 DayApril-June 2024NHS GrampianColorectal</v>
      </c>
      <c r="B154" t="s">
        <v>255</v>
      </c>
      <c r="C154" t="s">
        <v>256</v>
      </c>
      <c r="D154" t="s">
        <v>168</v>
      </c>
      <c r="E154" t="s">
        <v>26</v>
      </c>
      <c r="F154">
        <v>97</v>
      </c>
      <c r="G154" t="s">
        <v>257</v>
      </c>
      <c r="H154" t="s">
        <v>257</v>
      </c>
      <c r="I154">
        <v>7</v>
      </c>
      <c r="J154">
        <v>7.2164948453608204</v>
      </c>
      <c r="K154">
        <v>90</v>
      </c>
      <c r="L154">
        <v>0</v>
      </c>
      <c r="M154">
        <v>29</v>
      </c>
      <c r="O154">
        <v>22</v>
      </c>
    </row>
    <row r="155" spans="1:15" x14ac:dyDescent="0.25">
      <c r="A155" t="str">
        <f t="shared" si="2"/>
        <v>31 DayApril-June 2024NHS GrampianColorectal (screened excluded)</v>
      </c>
      <c r="B155" t="s">
        <v>255</v>
      </c>
      <c r="C155" t="s">
        <v>256</v>
      </c>
      <c r="D155" t="s">
        <v>168</v>
      </c>
      <c r="E155" t="s">
        <v>27</v>
      </c>
      <c r="F155">
        <v>78</v>
      </c>
      <c r="G155" t="s">
        <v>257</v>
      </c>
      <c r="H155" t="s">
        <v>257</v>
      </c>
      <c r="I155">
        <v>7</v>
      </c>
      <c r="J155">
        <v>8.9743589743589691</v>
      </c>
      <c r="K155">
        <v>71</v>
      </c>
      <c r="L155">
        <v>0</v>
      </c>
      <c r="M155">
        <v>18</v>
      </c>
      <c r="O155">
        <v>22</v>
      </c>
    </row>
    <row r="156" spans="1:15" x14ac:dyDescent="0.25">
      <c r="A156" t="str">
        <f t="shared" si="2"/>
        <v>31 DayApril-June 2024NHS GrampianColorectal (screened only)</v>
      </c>
      <c r="B156" t="s">
        <v>255</v>
      </c>
      <c r="C156" t="s">
        <v>256</v>
      </c>
      <c r="D156" t="s">
        <v>168</v>
      </c>
      <c r="E156" t="s">
        <v>28</v>
      </c>
      <c r="F156">
        <v>19</v>
      </c>
      <c r="G156" t="s">
        <v>257</v>
      </c>
      <c r="H156" t="s">
        <v>257</v>
      </c>
      <c r="I156">
        <v>0</v>
      </c>
      <c r="J156">
        <v>0</v>
      </c>
      <c r="K156">
        <v>19</v>
      </c>
      <c r="L156">
        <v>0</v>
      </c>
      <c r="M156">
        <v>11</v>
      </c>
      <c r="O156">
        <v>29</v>
      </c>
    </row>
    <row r="157" spans="1:15" x14ac:dyDescent="0.25">
      <c r="A157" t="str">
        <f t="shared" si="2"/>
        <v>31 DayApril-June 2024NHS GrampianHead &amp; Neck</v>
      </c>
      <c r="B157" t="s">
        <v>255</v>
      </c>
      <c r="C157" t="s">
        <v>256</v>
      </c>
      <c r="D157" t="s">
        <v>168</v>
      </c>
      <c r="E157" t="s">
        <v>29</v>
      </c>
      <c r="F157">
        <v>42</v>
      </c>
      <c r="G157" t="s">
        <v>257</v>
      </c>
      <c r="H157" t="s">
        <v>257</v>
      </c>
      <c r="I157">
        <v>1</v>
      </c>
      <c r="J157">
        <v>2.38095238095238</v>
      </c>
      <c r="K157">
        <v>41</v>
      </c>
      <c r="L157">
        <v>1</v>
      </c>
      <c r="M157">
        <v>0</v>
      </c>
    </row>
    <row r="158" spans="1:15" x14ac:dyDescent="0.25">
      <c r="A158" t="str">
        <f t="shared" si="2"/>
        <v>31 DayApril-June 2024NHS GrampianLung</v>
      </c>
      <c r="B158" t="s">
        <v>255</v>
      </c>
      <c r="C158" t="s">
        <v>256</v>
      </c>
      <c r="D158" t="s">
        <v>168</v>
      </c>
      <c r="E158" t="s">
        <v>30</v>
      </c>
      <c r="F158">
        <v>117</v>
      </c>
      <c r="G158" t="s">
        <v>257</v>
      </c>
      <c r="H158" t="s">
        <v>257</v>
      </c>
      <c r="I158">
        <v>5</v>
      </c>
      <c r="J158">
        <v>4.2735042735042699</v>
      </c>
      <c r="K158">
        <v>112</v>
      </c>
      <c r="L158">
        <v>2</v>
      </c>
      <c r="M158">
        <v>11</v>
      </c>
      <c r="O158">
        <v>26</v>
      </c>
    </row>
    <row r="159" spans="1:15" x14ac:dyDescent="0.25">
      <c r="A159" t="str">
        <f t="shared" si="2"/>
        <v>31 DayApril-June 2024NHS GrampianLymphoma</v>
      </c>
      <c r="B159" t="s">
        <v>255</v>
      </c>
      <c r="C159" t="s">
        <v>256</v>
      </c>
      <c r="D159" t="s">
        <v>168</v>
      </c>
      <c r="E159" t="s">
        <v>31</v>
      </c>
      <c r="F159">
        <v>29</v>
      </c>
      <c r="G159" t="s">
        <v>257</v>
      </c>
      <c r="H159" t="s">
        <v>257</v>
      </c>
      <c r="I159">
        <v>1</v>
      </c>
      <c r="J159">
        <v>3.4482758620689702</v>
      </c>
      <c r="K159">
        <v>28</v>
      </c>
      <c r="L159">
        <v>0</v>
      </c>
      <c r="M159">
        <v>0</v>
      </c>
    </row>
    <row r="160" spans="1:15" x14ac:dyDescent="0.25">
      <c r="A160" t="str">
        <f t="shared" si="2"/>
        <v>31 DayApril-June 2024NHS GrampianMelanoma</v>
      </c>
      <c r="B160" t="s">
        <v>255</v>
      </c>
      <c r="C160" t="s">
        <v>256</v>
      </c>
      <c r="D160" t="s">
        <v>168</v>
      </c>
      <c r="E160" t="s">
        <v>32</v>
      </c>
      <c r="F160">
        <v>39</v>
      </c>
      <c r="G160" t="s">
        <v>257</v>
      </c>
      <c r="H160" t="s">
        <v>257</v>
      </c>
      <c r="I160">
        <v>0</v>
      </c>
      <c r="J160">
        <v>0</v>
      </c>
      <c r="K160">
        <v>39</v>
      </c>
      <c r="L160">
        <v>0</v>
      </c>
      <c r="M160">
        <v>1</v>
      </c>
    </row>
    <row r="161" spans="1:15" x14ac:dyDescent="0.25">
      <c r="A161" t="str">
        <f t="shared" si="2"/>
        <v>31 DayApril-June 2024NHS GrampianOvarian</v>
      </c>
      <c r="B161" t="s">
        <v>255</v>
      </c>
      <c r="C161" t="s">
        <v>256</v>
      </c>
      <c r="D161" t="s">
        <v>168</v>
      </c>
      <c r="E161" t="s">
        <v>33</v>
      </c>
      <c r="F161">
        <v>20</v>
      </c>
      <c r="G161" t="s">
        <v>257</v>
      </c>
      <c r="H161" t="s">
        <v>257</v>
      </c>
      <c r="I161">
        <v>1</v>
      </c>
      <c r="J161">
        <v>5</v>
      </c>
      <c r="K161">
        <v>19</v>
      </c>
      <c r="L161">
        <v>0</v>
      </c>
      <c r="M161">
        <v>5</v>
      </c>
      <c r="O161">
        <v>16</v>
      </c>
    </row>
    <row r="162" spans="1:15" x14ac:dyDescent="0.25">
      <c r="A162" t="str">
        <f t="shared" si="2"/>
        <v>31 DayApril-June 2024NHS GrampianUpper GI</v>
      </c>
      <c r="B162" t="s">
        <v>255</v>
      </c>
      <c r="C162" t="s">
        <v>256</v>
      </c>
      <c r="D162" t="s">
        <v>168</v>
      </c>
      <c r="E162" t="s">
        <v>34</v>
      </c>
      <c r="F162">
        <v>81</v>
      </c>
      <c r="G162" t="s">
        <v>257</v>
      </c>
      <c r="H162" t="s">
        <v>257</v>
      </c>
      <c r="I162">
        <v>5</v>
      </c>
      <c r="J162">
        <v>6.1728395061728403</v>
      </c>
      <c r="K162">
        <v>76</v>
      </c>
      <c r="L162">
        <v>0</v>
      </c>
      <c r="M162">
        <v>3</v>
      </c>
      <c r="O162">
        <v>7</v>
      </c>
    </row>
    <row r="163" spans="1:15" x14ac:dyDescent="0.25">
      <c r="A163" t="str">
        <f t="shared" si="2"/>
        <v>31 DayApril-June 2024NHS GrampianUpper GI - Hepatopancreatobiliary</v>
      </c>
      <c r="B163" t="s">
        <v>255</v>
      </c>
      <c r="C163" t="s">
        <v>256</v>
      </c>
      <c r="D163" t="s">
        <v>168</v>
      </c>
      <c r="E163" t="s">
        <v>203</v>
      </c>
      <c r="F163">
        <v>48</v>
      </c>
      <c r="G163" t="s">
        <v>257</v>
      </c>
      <c r="H163" t="s">
        <v>257</v>
      </c>
      <c r="I163">
        <v>3</v>
      </c>
      <c r="J163">
        <v>6.25</v>
      </c>
      <c r="K163">
        <v>45</v>
      </c>
      <c r="L163">
        <v>0</v>
      </c>
      <c r="M163">
        <v>0</v>
      </c>
    </row>
    <row r="164" spans="1:15" x14ac:dyDescent="0.25">
      <c r="A164" t="str">
        <f t="shared" si="2"/>
        <v>31 DayApril-June 2024NHS GrampianUpper GI - Oesophagogastric</v>
      </c>
      <c r="B164" t="s">
        <v>255</v>
      </c>
      <c r="C164" t="s">
        <v>256</v>
      </c>
      <c r="D164" t="s">
        <v>168</v>
      </c>
      <c r="E164" t="s">
        <v>204</v>
      </c>
      <c r="F164">
        <v>33</v>
      </c>
      <c r="G164" t="s">
        <v>257</v>
      </c>
      <c r="H164" t="s">
        <v>257</v>
      </c>
      <c r="I164">
        <v>2</v>
      </c>
      <c r="J164">
        <v>6.0606060606060597</v>
      </c>
      <c r="K164">
        <v>31</v>
      </c>
      <c r="L164">
        <v>0</v>
      </c>
      <c r="M164">
        <v>3</v>
      </c>
      <c r="O164">
        <v>7</v>
      </c>
    </row>
    <row r="165" spans="1:15" x14ac:dyDescent="0.25">
      <c r="A165" t="str">
        <f t="shared" si="2"/>
        <v>31 DayApril-June 2024NHS GrampianUrological</v>
      </c>
      <c r="B165" t="s">
        <v>255</v>
      </c>
      <c r="C165" t="s">
        <v>256</v>
      </c>
      <c r="D165" t="s">
        <v>168</v>
      </c>
      <c r="E165" t="s">
        <v>205</v>
      </c>
      <c r="F165">
        <v>257</v>
      </c>
      <c r="G165" t="s">
        <v>257</v>
      </c>
      <c r="H165" t="s">
        <v>257</v>
      </c>
      <c r="I165">
        <v>1</v>
      </c>
      <c r="J165">
        <v>0.38910505836575898</v>
      </c>
      <c r="K165">
        <v>256</v>
      </c>
      <c r="L165">
        <v>8</v>
      </c>
      <c r="M165">
        <v>60</v>
      </c>
      <c r="N165">
        <v>90</v>
      </c>
      <c r="O165">
        <v>25</v>
      </c>
    </row>
    <row r="166" spans="1:15" x14ac:dyDescent="0.25">
      <c r="A166" t="str">
        <f t="shared" si="2"/>
        <v>31 DayApril-June 2024NHS GrampianUrology - Bladder</v>
      </c>
      <c r="B166" t="s">
        <v>255</v>
      </c>
      <c r="C166" t="s">
        <v>256</v>
      </c>
      <c r="D166" t="s">
        <v>168</v>
      </c>
      <c r="E166" t="s">
        <v>206</v>
      </c>
      <c r="F166">
        <v>30</v>
      </c>
      <c r="G166" t="s">
        <v>257</v>
      </c>
      <c r="H166" t="s">
        <v>257</v>
      </c>
      <c r="I166">
        <v>0</v>
      </c>
      <c r="J166">
        <v>0</v>
      </c>
      <c r="K166">
        <v>30</v>
      </c>
      <c r="L166">
        <v>1</v>
      </c>
      <c r="M166">
        <v>17</v>
      </c>
      <c r="O166">
        <v>17</v>
      </c>
    </row>
    <row r="167" spans="1:15" x14ac:dyDescent="0.25">
      <c r="A167" t="str">
        <f t="shared" si="2"/>
        <v>31 DayApril-June 2024NHS GrampianUrology - Other</v>
      </c>
      <c r="B167" t="s">
        <v>255</v>
      </c>
      <c r="C167" t="s">
        <v>256</v>
      </c>
      <c r="D167" t="s">
        <v>168</v>
      </c>
      <c r="E167" t="s">
        <v>207</v>
      </c>
      <c r="F167">
        <v>35</v>
      </c>
      <c r="G167" t="s">
        <v>257</v>
      </c>
      <c r="H167" t="s">
        <v>257</v>
      </c>
      <c r="I167">
        <v>0</v>
      </c>
      <c r="J167">
        <v>0</v>
      </c>
      <c r="K167">
        <v>35</v>
      </c>
      <c r="L167">
        <v>1</v>
      </c>
      <c r="M167">
        <v>15</v>
      </c>
      <c r="O167">
        <v>35</v>
      </c>
    </row>
    <row r="168" spans="1:15" x14ac:dyDescent="0.25">
      <c r="A168" t="str">
        <f t="shared" si="2"/>
        <v>31 DayApril-June 2024NHS GrampianUrology - Prostate</v>
      </c>
      <c r="B168" t="s">
        <v>255</v>
      </c>
      <c r="C168" t="s">
        <v>256</v>
      </c>
      <c r="D168" t="s">
        <v>168</v>
      </c>
      <c r="E168" t="s">
        <v>208</v>
      </c>
      <c r="F168">
        <v>192</v>
      </c>
      <c r="G168" t="s">
        <v>257</v>
      </c>
      <c r="H168" t="s">
        <v>257</v>
      </c>
      <c r="I168">
        <v>1</v>
      </c>
      <c r="J168">
        <v>0.52083333333333304</v>
      </c>
      <c r="K168">
        <v>191</v>
      </c>
      <c r="L168">
        <v>6</v>
      </c>
      <c r="M168">
        <v>28</v>
      </c>
      <c r="N168">
        <v>78</v>
      </c>
      <c r="O168">
        <v>25</v>
      </c>
    </row>
    <row r="169" spans="1:15" x14ac:dyDescent="0.25">
      <c r="A169" t="str">
        <f t="shared" si="2"/>
        <v>31 DayApril-June 2024NHS Greater Glasgow &amp; ClydeAll Cancer Types*</v>
      </c>
      <c r="B169" t="s">
        <v>255</v>
      </c>
      <c r="C169" t="s">
        <v>256</v>
      </c>
      <c r="D169" t="s">
        <v>169</v>
      </c>
      <c r="E169" t="s">
        <v>198</v>
      </c>
      <c r="F169">
        <v>1735</v>
      </c>
      <c r="G169" t="s">
        <v>257</v>
      </c>
      <c r="H169" t="s">
        <v>257</v>
      </c>
      <c r="I169">
        <v>21</v>
      </c>
      <c r="J169">
        <v>1.2103746397694499</v>
      </c>
      <c r="K169">
        <v>1714</v>
      </c>
      <c r="L169">
        <v>61</v>
      </c>
      <c r="M169">
        <v>192</v>
      </c>
      <c r="N169">
        <v>19</v>
      </c>
      <c r="O169">
        <v>14</v>
      </c>
    </row>
    <row r="170" spans="1:15" x14ac:dyDescent="0.25">
      <c r="A170" t="str">
        <f t="shared" si="2"/>
        <v>31 DayApril-June 2024NHS Greater Glasgow &amp; ClydeAll Cancer Types* (screened excluded)</v>
      </c>
      <c r="B170" t="s">
        <v>255</v>
      </c>
      <c r="C170" t="s">
        <v>256</v>
      </c>
      <c r="D170" t="s">
        <v>169</v>
      </c>
      <c r="E170" t="s">
        <v>199</v>
      </c>
      <c r="F170">
        <v>1624</v>
      </c>
      <c r="G170" t="s">
        <v>257</v>
      </c>
      <c r="H170" t="s">
        <v>257</v>
      </c>
      <c r="I170">
        <v>21</v>
      </c>
      <c r="J170">
        <v>1.2931034482758601</v>
      </c>
      <c r="K170">
        <v>1603</v>
      </c>
      <c r="L170">
        <v>52</v>
      </c>
      <c r="M170">
        <v>184</v>
      </c>
      <c r="N170">
        <v>20</v>
      </c>
      <c r="O170">
        <v>14</v>
      </c>
    </row>
    <row r="171" spans="1:15" x14ac:dyDescent="0.25">
      <c r="A171" t="str">
        <f t="shared" si="2"/>
        <v>31 DayApril-June 2024NHS Greater Glasgow &amp; ClydeAll Cancer Types* (screened only)</v>
      </c>
      <c r="B171" t="s">
        <v>255</v>
      </c>
      <c r="C171" t="s">
        <v>256</v>
      </c>
      <c r="D171" t="s">
        <v>169</v>
      </c>
      <c r="E171" t="s">
        <v>200</v>
      </c>
      <c r="F171">
        <v>111</v>
      </c>
      <c r="G171" t="s">
        <v>257</v>
      </c>
      <c r="H171" t="s">
        <v>257</v>
      </c>
      <c r="I171">
        <v>0</v>
      </c>
      <c r="J171">
        <v>0</v>
      </c>
      <c r="K171">
        <v>111</v>
      </c>
      <c r="L171">
        <v>9</v>
      </c>
      <c r="M171">
        <v>8</v>
      </c>
      <c r="N171">
        <v>19</v>
      </c>
      <c r="O171">
        <v>23</v>
      </c>
    </row>
    <row r="172" spans="1:15" x14ac:dyDescent="0.25">
      <c r="A172" t="str">
        <f t="shared" si="2"/>
        <v>31 DayApril-June 2024NHS Greater Glasgow &amp; ClydeBreast</v>
      </c>
      <c r="B172" t="s">
        <v>255</v>
      </c>
      <c r="C172" t="s">
        <v>256</v>
      </c>
      <c r="D172" t="s">
        <v>169</v>
      </c>
      <c r="E172" t="s">
        <v>22</v>
      </c>
      <c r="F172">
        <v>278</v>
      </c>
      <c r="G172" t="s">
        <v>257</v>
      </c>
      <c r="H172" t="s">
        <v>257</v>
      </c>
      <c r="I172">
        <v>0</v>
      </c>
      <c r="J172">
        <v>0</v>
      </c>
      <c r="K172">
        <v>278</v>
      </c>
      <c r="L172">
        <v>13</v>
      </c>
      <c r="M172">
        <v>43</v>
      </c>
      <c r="N172">
        <v>28</v>
      </c>
      <c r="O172">
        <v>12</v>
      </c>
    </row>
    <row r="173" spans="1:15" x14ac:dyDescent="0.25">
      <c r="A173" t="str">
        <f t="shared" si="2"/>
        <v>31 DayApril-June 2024NHS Greater Glasgow &amp; ClydeBreast (screened excluded)</v>
      </c>
      <c r="B173" t="s">
        <v>255</v>
      </c>
      <c r="C173" t="s">
        <v>256</v>
      </c>
      <c r="D173" t="s">
        <v>169</v>
      </c>
      <c r="E173" t="s">
        <v>201</v>
      </c>
      <c r="F173">
        <v>214</v>
      </c>
      <c r="G173" t="s">
        <v>257</v>
      </c>
      <c r="H173" t="s">
        <v>257</v>
      </c>
      <c r="I173">
        <v>0</v>
      </c>
      <c r="J173">
        <v>0</v>
      </c>
      <c r="K173">
        <v>214</v>
      </c>
      <c r="L173">
        <v>7</v>
      </c>
      <c r="M173">
        <v>38</v>
      </c>
      <c r="N173">
        <v>28</v>
      </c>
      <c r="O173">
        <v>12</v>
      </c>
    </row>
    <row r="174" spans="1:15" x14ac:dyDescent="0.25">
      <c r="A174" t="str">
        <f t="shared" si="2"/>
        <v>31 DayApril-June 2024NHS Greater Glasgow &amp; ClydeBreast (screened only)</v>
      </c>
      <c r="B174" t="s">
        <v>255</v>
      </c>
      <c r="C174" t="s">
        <v>256</v>
      </c>
      <c r="D174" t="s">
        <v>169</v>
      </c>
      <c r="E174" t="s">
        <v>202</v>
      </c>
      <c r="F174">
        <v>64</v>
      </c>
      <c r="G174" t="s">
        <v>257</v>
      </c>
      <c r="H174" t="s">
        <v>257</v>
      </c>
      <c r="I174">
        <v>0</v>
      </c>
      <c r="J174">
        <v>0</v>
      </c>
      <c r="K174">
        <v>64</v>
      </c>
      <c r="L174">
        <v>6</v>
      </c>
      <c r="M174">
        <v>5</v>
      </c>
      <c r="N174">
        <v>20</v>
      </c>
      <c r="O174">
        <v>17</v>
      </c>
    </row>
    <row r="175" spans="1:15" x14ac:dyDescent="0.25">
      <c r="A175" t="str">
        <f t="shared" si="2"/>
        <v>31 DayApril-June 2024NHS Greater Glasgow &amp; ClydeCervical</v>
      </c>
      <c r="B175" t="s">
        <v>255</v>
      </c>
      <c r="C175" t="s">
        <v>256</v>
      </c>
      <c r="D175" t="s">
        <v>169</v>
      </c>
      <c r="E175" t="s">
        <v>23</v>
      </c>
      <c r="F175">
        <v>26</v>
      </c>
      <c r="G175" t="s">
        <v>257</v>
      </c>
      <c r="H175" t="s">
        <v>257</v>
      </c>
      <c r="I175">
        <v>0</v>
      </c>
      <c r="J175">
        <v>0</v>
      </c>
      <c r="K175">
        <v>26</v>
      </c>
      <c r="L175">
        <v>0</v>
      </c>
      <c r="M175">
        <v>2</v>
      </c>
    </row>
    <row r="176" spans="1:15" x14ac:dyDescent="0.25">
      <c r="A176" t="str">
        <f t="shared" si="2"/>
        <v>31 DayApril-June 2024NHS Greater Glasgow &amp; ClydeCervical (screened excluded)</v>
      </c>
      <c r="B176" t="s">
        <v>255</v>
      </c>
      <c r="C176" t="s">
        <v>256</v>
      </c>
      <c r="D176" t="s">
        <v>169</v>
      </c>
      <c r="E176" t="s">
        <v>24</v>
      </c>
      <c r="F176">
        <v>22</v>
      </c>
      <c r="G176" t="s">
        <v>257</v>
      </c>
      <c r="H176" t="s">
        <v>257</v>
      </c>
      <c r="I176">
        <v>0</v>
      </c>
      <c r="J176">
        <v>0</v>
      </c>
      <c r="K176">
        <v>22</v>
      </c>
      <c r="L176">
        <v>0</v>
      </c>
      <c r="M176">
        <v>2</v>
      </c>
    </row>
    <row r="177" spans="1:15" x14ac:dyDescent="0.25">
      <c r="A177" t="str">
        <f t="shared" si="2"/>
        <v>31 DayApril-June 2024NHS Greater Glasgow &amp; ClydeCervical (screened only)</v>
      </c>
      <c r="B177" t="s">
        <v>255</v>
      </c>
      <c r="C177" t="s">
        <v>256</v>
      </c>
      <c r="D177" t="s">
        <v>169</v>
      </c>
      <c r="E177" t="s">
        <v>25</v>
      </c>
      <c r="F177">
        <v>4</v>
      </c>
      <c r="G177" t="s">
        <v>257</v>
      </c>
      <c r="H177" t="s">
        <v>257</v>
      </c>
      <c r="I177">
        <v>0</v>
      </c>
      <c r="J177">
        <v>0</v>
      </c>
      <c r="K177">
        <v>4</v>
      </c>
      <c r="L177">
        <v>0</v>
      </c>
      <c r="M177">
        <v>0</v>
      </c>
    </row>
    <row r="178" spans="1:15" x14ac:dyDescent="0.25">
      <c r="A178" t="str">
        <f t="shared" si="2"/>
        <v>31 DayApril-June 2024NHS Greater Glasgow &amp; ClydeColorectal</v>
      </c>
      <c r="B178" t="s">
        <v>255</v>
      </c>
      <c r="C178" t="s">
        <v>256</v>
      </c>
      <c r="D178" t="s">
        <v>169</v>
      </c>
      <c r="E178" t="s">
        <v>26</v>
      </c>
      <c r="F178">
        <v>201</v>
      </c>
      <c r="G178" t="s">
        <v>257</v>
      </c>
      <c r="H178" t="s">
        <v>257</v>
      </c>
      <c r="I178">
        <v>4</v>
      </c>
      <c r="J178">
        <v>1.99004975124378</v>
      </c>
      <c r="K178">
        <v>197</v>
      </c>
      <c r="L178">
        <v>8</v>
      </c>
      <c r="M178">
        <v>19</v>
      </c>
      <c r="N178">
        <v>21</v>
      </c>
      <c r="O178">
        <v>10</v>
      </c>
    </row>
    <row r="179" spans="1:15" x14ac:dyDescent="0.25">
      <c r="A179" t="str">
        <f t="shared" si="2"/>
        <v>31 DayApril-June 2024NHS Greater Glasgow &amp; ClydeColorectal (screened excluded)</v>
      </c>
      <c r="B179" t="s">
        <v>255</v>
      </c>
      <c r="C179" t="s">
        <v>256</v>
      </c>
      <c r="D179" t="s">
        <v>169</v>
      </c>
      <c r="E179" t="s">
        <v>27</v>
      </c>
      <c r="F179">
        <v>158</v>
      </c>
      <c r="G179" t="s">
        <v>257</v>
      </c>
      <c r="H179" t="s">
        <v>257</v>
      </c>
      <c r="I179">
        <v>4</v>
      </c>
      <c r="J179">
        <v>2.5316455696202498</v>
      </c>
      <c r="K179">
        <v>154</v>
      </c>
      <c r="L179">
        <v>5</v>
      </c>
      <c r="M179">
        <v>16</v>
      </c>
      <c r="N179">
        <v>23</v>
      </c>
      <c r="O179">
        <v>9</v>
      </c>
    </row>
    <row r="180" spans="1:15" x14ac:dyDescent="0.25">
      <c r="A180" t="str">
        <f t="shared" si="2"/>
        <v>31 DayApril-June 2024NHS Greater Glasgow &amp; ClydeColorectal (screened only)</v>
      </c>
      <c r="B180" t="s">
        <v>255</v>
      </c>
      <c r="C180" t="s">
        <v>256</v>
      </c>
      <c r="D180" t="s">
        <v>169</v>
      </c>
      <c r="E180" t="s">
        <v>28</v>
      </c>
      <c r="F180">
        <v>43</v>
      </c>
      <c r="G180" t="s">
        <v>257</v>
      </c>
      <c r="H180" t="s">
        <v>257</v>
      </c>
      <c r="I180">
        <v>0</v>
      </c>
      <c r="J180">
        <v>0</v>
      </c>
      <c r="K180">
        <v>43</v>
      </c>
      <c r="L180">
        <v>3</v>
      </c>
      <c r="M180">
        <v>3</v>
      </c>
      <c r="N180">
        <v>19</v>
      </c>
      <c r="O180">
        <v>34</v>
      </c>
    </row>
    <row r="181" spans="1:15" x14ac:dyDescent="0.25">
      <c r="A181" t="str">
        <f t="shared" si="2"/>
        <v>31 DayApril-June 2024NHS Greater Glasgow &amp; ClydeHead &amp; Neck</v>
      </c>
      <c r="B181" t="s">
        <v>255</v>
      </c>
      <c r="C181" t="s">
        <v>256</v>
      </c>
      <c r="D181" t="s">
        <v>169</v>
      </c>
      <c r="E181" t="s">
        <v>29</v>
      </c>
      <c r="F181">
        <v>94</v>
      </c>
      <c r="G181" t="s">
        <v>257</v>
      </c>
      <c r="H181" t="s">
        <v>257</v>
      </c>
      <c r="I181">
        <v>2</v>
      </c>
      <c r="J181">
        <v>2.12765957446809</v>
      </c>
      <c r="K181">
        <v>92</v>
      </c>
      <c r="L181">
        <v>2</v>
      </c>
      <c r="M181">
        <v>10</v>
      </c>
      <c r="O181">
        <v>14</v>
      </c>
    </row>
    <row r="182" spans="1:15" x14ac:dyDescent="0.25">
      <c r="A182" t="str">
        <f t="shared" si="2"/>
        <v>31 DayApril-June 2024NHS Greater Glasgow &amp; ClydeLung</v>
      </c>
      <c r="B182" t="s">
        <v>255</v>
      </c>
      <c r="C182" t="s">
        <v>256</v>
      </c>
      <c r="D182" t="s">
        <v>169</v>
      </c>
      <c r="E182" t="s">
        <v>30</v>
      </c>
      <c r="F182">
        <v>309</v>
      </c>
      <c r="G182" t="s">
        <v>257</v>
      </c>
      <c r="H182" t="s">
        <v>257</v>
      </c>
      <c r="I182">
        <v>9</v>
      </c>
      <c r="J182">
        <v>2.9126213592233001</v>
      </c>
      <c r="K182">
        <v>300</v>
      </c>
      <c r="L182">
        <v>6</v>
      </c>
      <c r="M182">
        <v>38</v>
      </c>
      <c r="N182">
        <v>14</v>
      </c>
      <c r="O182">
        <v>9</v>
      </c>
    </row>
    <row r="183" spans="1:15" x14ac:dyDescent="0.25">
      <c r="A183" t="str">
        <f t="shared" si="2"/>
        <v>31 DayApril-June 2024NHS Greater Glasgow &amp; ClydeLymphoma</v>
      </c>
      <c r="B183" t="s">
        <v>255</v>
      </c>
      <c r="C183" t="s">
        <v>256</v>
      </c>
      <c r="D183" t="s">
        <v>169</v>
      </c>
      <c r="E183" t="s">
        <v>31</v>
      </c>
      <c r="F183">
        <v>38</v>
      </c>
      <c r="G183" t="s">
        <v>257</v>
      </c>
      <c r="H183" t="s">
        <v>257</v>
      </c>
      <c r="I183">
        <v>1</v>
      </c>
      <c r="J183">
        <v>2.6315789473684199</v>
      </c>
      <c r="K183">
        <v>37</v>
      </c>
      <c r="L183">
        <v>1</v>
      </c>
      <c r="M183">
        <v>2</v>
      </c>
    </row>
    <row r="184" spans="1:15" x14ac:dyDescent="0.25">
      <c r="A184" t="str">
        <f t="shared" si="2"/>
        <v>31 DayApril-June 2024NHS Greater Glasgow &amp; ClydeMelanoma</v>
      </c>
      <c r="B184" t="s">
        <v>255</v>
      </c>
      <c r="C184" t="s">
        <v>256</v>
      </c>
      <c r="D184" t="s">
        <v>169</v>
      </c>
      <c r="E184" t="s">
        <v>32</v>
      </c>
      <c r="F184">
        <v>104</v>
      </c>
      <c r="G184" t="s">
        <v>257</v>
      </c>
      <c r="H184" t="s">
        <v>257</v>
      </c>
      <c r="I184">
        <v>0</v>
      </c>
      <c r="J184">
        <v>0</v>
      </c>
      <c r="K184">
        <v>104</v>
      </c>
      <c r="L184">
        <v>6</v>
      </c>
      <c r="M184">
        <v>3</v>
      </c>
      <c r="N184">
        <v>36</v>
      </c>
      <c r="O184">
        <v>44</v>
      </c>
    </row>
    <row r="185" spans="1:15" x14ac:dyDescent="0.25">
      <c r="A185" t="str">
        <f t="shared" si="2"/>
        <v>31 DayApril-June 2024NHS Greater Glasgow &amp; ClydeOvarian</v>
      </c>
      <c r="B185" t="s">
        <v>255</v>
      </c>
      <c r="C185" t="s">
        <v>256</v>
      </c>
      <c r="D185" t="s">
        <v>169</v>
      </c>
      <c r="E185" t="s">
        <v>33</v>
      </c>
      <c r="F185">
        <v>33</v>
      </c>
      <c r="G185" t="s">
        <v>257</v>
      </c>
      <c r="H185" t="s">
        <v>257</v>
      </c>
      <c r="I185">
        <v>0</v>
      </c>
      <c r="J185">
        <v>0</v>
      </c>
      <c r="K185">
        <v>33</v>
      </c>
      <c r="L185">
        <v>0</v>
      </c>
      <c r="M185">
        <v>3</v>
      </c>
      <c r="O185">
        <v>14</v>
      </c>
    </row>
    <row r="186" spans="1:15" x14ac:dyDescent="0.25">
      <c r="A186" t="str">
        <f t="shared" si="2"/>
        <v>31 DayApril-June 2024NHS Greater Glasgow &amp; ClydeUpper GI</v>
      </c>
      <c r="B186" t="s">
        <v>255</v>
      </c>
      <c r="C186" t="s">
        <v>256</v>
      </c>
      <c r="D186" t="s">
        <v>169</v>
      </c>
      <c r="E186" t="s">
        <v>34</v>
      </c>
      <c r="F186">
        <v>193</v>
      </c>
      <c r="G186" t="s">
        <v>257</v>
      </c>
      <c r="H186" t="s">
        <v>257</v>
      </c>
      <c r="I186">
        <v>3</v>
      </c>
      <c r="J186">
        <v>1.55440414507772</v>
      </c>
      <c r="K186">
        <v>190</v>
      </c>
      <c r="L186">
        <v>2</v>
      </c>
      <c r="M186">
        <v>13</v>
      </c>
      <c r="O186">
        <v>18</v>
      </c>
    </row>
    <row r="187" spans="1:15" x14ac:dyDescent="0.25">
      <c r="A187" t="str">
        <f t="shared" si="2"/>
        <v>31 DayApril-June 2024NHS Greater Glasgow &amp; ClydeUpper GI - Hepatopancreatobiliary</v>
      </c>
      <c r="B187" t="s">
        <v>255</v>
      </c>
      <c r="C187" t="s">
        <v>256</v>
      </c>
      <c r="D187" t="s">
        <v>169</v>
      </c>
      <c r="E187" t="s">
        <v>203</v>
      </c>
      <c r="F187">
        <v>104</v>
      </c>
      <c r="G187" t="s">
        <v>257</v>
      </c>
      <c r="H187" t="s">
        <v>257</v>
      </c>
      <c r="I187">
        <v>3</v>
      </c>
      <c r="J187">
        <v>2.8846153846153801</v>
      </c>
      <c r="K187">
        <v>101</v>
      </c>
      <c r="L187">
        <v>0</v>
      </c>
      <c r="M187">
        <v>11</v>
      </c>
      <c r="O187">
        <v>20</v>
      </c>
    </row>
    <row r="188" spans="1:15" x14ac:dyDescent="0.25">
      <c r="A188" t="str">
        <f t="shared" si="2"/>
        <v>31 DayApril-June 2024NHS Greater Glasgow &amp; ClydeUpper GI - Oesophagogastric</v>
      </c>
      <c r="B188" t="s">
        <v>255</v>
      </c>
      <c r="C188" t="s">
        <v>256</v>
      </c>
      <c r="D188" t="s">
        <v>169</v>
      </c>
      <c r="E188" t="s">
        <v>204</v>
      </c>
      <c r="F188">
        <v>89</v>
      </c>
      <c r="G188" t="s">
        <v>257</v>
      </c>
      <c r="H188" t="s">
        <v>257</v>
      </c>
      <c r="I188">
        <v>0</v>
      </c>
      <c r="J188">
        <v>0</v>
      </c>
      <c r="K188">
        <v>89</v>
      </c>
      <c r="L188">
        <v>2</v>
      </c>
      <c r="M188">
        <v>2</v>
      </c>
    </row>
    <row r="189" spans="1:15" x14ac:dyDescent="0.25">
      <c r="A189" t="str">
        <f t="shared" si="2"/>
        <v>31 DayApril-June 2024NHS Greater Glasgow &amp; ClydeUrological</v>
      </c>
      <c r="B189" t="s">
        <v>255</v>
      </c>
      <c r="C189" t="s">
        <v>256</v>
      </c>
      <c r="D189" t="s">
        <v>169</v>
      </c>
      <c r="E189" t="s">
        <v>205</v>
      </c>
      <c r="F189">
        <v>459</v>
      </c>
      <c r="G189" t="s">
        <v>257</v>
      </c>
      <c r="H189" t="s">
        <v>257</v>
      </c>
      <c r="I189">
        <v>2</v>
      </c>
      <c r="J189">
        <v>0.43572984749455301</v>
      </c>
      <c r="K189">
        <v>457</v>
      </c>
      <c r="L189">
        <v>23</v>
      </c>
      <c r="M189">
        <v>59</v>
      </c>
      <c r="N189">
        <v>27</v>
      </c>
      <c r="O189">
        <v>27</v>
      </c>
    </row>
    <row r="190" spans="1:15" x14ac:dyDescent="0.25">
      <c r="A190" t="str">
        <f t="shared" si="2"/>
        <v>31 DayApril-June 2024NHS Greater Glasgow &amp; ClydeUrology - Bladder</v>
      </c>
      <c r="B190" t="s">
        <v>255</v>
      </c>
      <c r="C190" t="s">
        <v>256</v>
      </c>
      <c r="D190" t="s">
        <v>169</v>
      </c>
      <c r="E190" t="s">
        <v>206</v>
      </c>
      <c r="F190">
        <v>38</v>
      </c>
      <c r="G190" t="s">
        <v>257</v>
      </c>
      <c r="H190" t="s">
        <v>257</v>
      </c>
      <c r="I190">
        <v>0</v>
      </c>
      <c r="J190">
        <v>0</v>
      </c>
      <c r="K190">
        <v>38</v>
      </c>
      <c r="L190">
        <v>4</v>
      </c>
      <c r="M190">
        <v>4</v>
      </c>
      <c r="N190">
        <v>16</v>
      </c>
      <c r="O190">
        <v>7</v>
      </c>
    </row>
    <row r="191" spans="1:15" x14ac:dyDescent="0.25">
      <c r="A191" t="str">
        <f t="shared" si="2"/>
        <v>31 DayApril-June 2024NHS Greater Glasgow &amp; ClydeUrology - Other</v>
      </c>
      <c r="B191" t="s">
        <v>255</v>
      </c>
      <c r="C191" t="s">
        <v>256</v>
      </c>
      <c r="D191" t="s">
        <v>169</v>
      </c>
      <c r="E191" t="s">
        <v>207</v>
      </c>
      <c r="F191">
        <v>122</v>
      </c>
      <c r="G191" t="s">
        <v>257</v>
      </c>
      <c r="H191" t="s">
        <v>257</v>
      </c>
      <c r="I191">
        <v>2</v>
      </c>
      <c r="J191">
        <v>1.63934426229508</v>
      </c>
      <c r="K191">
        <v>120</v>
      </c>
      <c r="L191">
        <v>4</v>
      </c>
      <c r="M191">
        <v>36</v>
      </c>
      <c r="N191">
        <v>33</v>
      </c>
      <c r="O191">
        <v>42</v>
      </c>
    </row>
    <row r="192" spans="1:15" x14ac:dyDescent="0.25">
      <c r="A192" t="str">
        <f t="shared" si="2"/>
        <v>31 DayApril-June 2024NHS Greater Glasgow &amp; ClydeUrology - Prostate</v>
      </c>
      <c r="B192" t="s">
        <v>255</v>
      </c>
      <c r="C192" t="s">
        <v>256</v>
      </c>
      <c r="D192" t="s">
        <v>169</v>
      </c>
      <c r="E192" t="s">
        <v>208</v>
      </c>
      <c r="F192">
        <v>299</v>
      </c>
      <c r="G192" t="s">
        <v>257</v>
      </c>
      <c r="H192" t="s">
        <v>257</v>
      </c>
      <c r="I192">
        <v>0</v>
      </c>
      <c r="J192">
        <v>0</v>
      </c>
      <c r="K192">
        <v>299</v>
      </c>
      <c r="L192">
        <v>15</v>
      </c>
      <c r="M192">
        <v>19</v>
      </c>
      <c r="N192">
        <v>14</v>
      </c>
      <c r="O192">
        <v>14</v>
      </c>
    </row>
    <row r="193" spans="1:15" x14ac:dyDescent="0.25">
      <c r="A193" t="str">
        <f t="shared" si="2"/>
        <v>31 DayApril-June 2024NHS HighlandAll Cancer Types*</v>
      </c>
      <c r="B193" t="s">
        <v>255</v>
      </c>
      <c r="C193" t="s">
        <v>256</v>
      </c>
      <c r="D193" t="s">
        <v>170</v>
      </c>
      <c r="E193" t="s">
        <v>198</v>
      </c>
      <c r="F193">
        <v>395</v>
      </c>
      <c r="G193" t="s">
        <v>257</v>
      </c>
      <c r="H193" t="s">
        <v>257</v>
      </c>
      <c r="I193">
        <v>6</v>
      </c>
      <c r="J193">
        <v>1.51898734177215</v>
      </c>
      <c r="K193">
        <v>389</v>
      </c>
      <c r="L193">
        <v>11</v>
      </c>
      <c r="M193">
        <v>28</v>
      </c>
      <c r="N193">
        <v>7</v>
      </c>
      <c r="O193">
        <v>12</v>
      </c>
    </row>
    <row r="194" spans="1:15" x14ac:dyDescent="0.25">
      <c r="A194" t="str">
        <f t="shared" si="2"/>
        <v>31 DayApril-June 2024NHS HighlandAll Cancer Types* (screened excluded)</v>
      </c>
      <c r="B194" t="s">
        <v>255</v>
      </c>
      <c r="C194" t="s">
        <v>256</v>
      </c>
      <c r="D194" t="s">
        <v>170</v>
      </c>
      <c r="E194" t="s">
        <v>199</v>
      </c>
      <c r="F194">
        <v>363</v>
      </c>
      <c r="G194" t="s">
        <v>257</v>
      </c>
      <c r="H194" t="s">
        <v>257</v>
      </c>
      <c r="I194">
        <v>6</v>
      </c>
      <c r="J194">
        <v>1.65289256198347</v>
      </c>
      <c r="K194">
        <v>357</v>
      </c>
      <c r="L194">
        <v>11</v>
      </c>
      <c r="M194">
        <v>24</v>
      </c>
      <c r="N194">
        <v>7</v>
      </c>
      <c r="O194">
        <v>14</v>
      </c>
    </row>
    <row r="195" spans="1:15" x14ac:dyDescent="0.25">
      <c r="A195" t="str">
        <f t="shared" ref="A195:A258" si="3">CONCATENATE(B195,C195,D195,E195)</f>
        <v>31 DayApril-June 2024NHS HighlandAll Cancer Types* (screened only)</v>
      </c>
      <c r="B195" t="s">
        <v>255</v>
      </c>
      <c r="C195" t="s">
        <v>256</v>
      </c>
      <c r="D195" t="s">
        <v>170</v>
      </c>
      <c r="E195" t="s">
        <v>200</v>
      </c>
      <c r="F195">
        <v>32</v>
      </c>
      <c r="G195" t="s">
        <v>257</v>
      </c>
      <c r="H195" t="s">
        <v>257</v>
      </c>
      <c r="I195">
        <v>0</v>
      </c>
      <c r="J195">
        <v>0</v>
      </c>
      <c r="K195">
        <v>32</v>
      </c>
      <c r="L195">
        <v>0</v>
      </c>
      <c r="M195">
        <v>4</v>
      </c>
      <c r="O195">
        <v>8</v>
      </c>
    </row>
    <row r="196" spans="1:15" x14ac:dyDescent="0.25">
      <c r="A196" t="str">
        <f t="shared" si="3"/>
        <v>31 DayApril-June 2024NHS HighlandBreast</v>
      </c>
      <c r="B196" t="s">
        <v>255</v>
      </c>
      <c r="C196" t="s">
        <v>256</v>
      </c>
      <c r="D196" t="s">
        <v>170</v>
      </c>
      <c r="E196" t="s">
        <v>22</v>
      </c>
      <c r="F196">
        <v>64</v>
      </c>
      <c r="G196" t="s">
        <v>257</v>
      </c>
      <c r="H196" t="s">
        <v>257</v>
      </c>
      <c r="I196">
        <v>0</v>
      </c>
      <c r="J196">
        <v>0</v>
      </c>
      <c r="K196">
        <v>64</v>
      </c>
      <c r="L196">
        <v>4</v>
      </c>
      <c r="M196">
        <v>3</v>
      </c>
      <c r="N196">
        <v>15</v>
      </c>
      <c r="O196">
        <v>3</v>
      </c>
    </row>
    <row r="197" spans="1:15" x14ac:dyDescent="0.25">
      <c r="A197" t="str">
        <f t="shared" si="3"/>
        <v>31 DayApril-June 2024NHS HighlandBreast (screened excluded)</v>
      </c>
      <c r="B197" t="s">
        <v>255</v>
      </c>
      <c r="C197" t="s">
        <v>256</v>
      </c>
      <c r="D197" t="s">
        <v>170</v>
      </c>
      <c r="E197" t="s">
        <v>201</v>
      </c>
      <c r="F197">
        <v>40</v>
      </c>
      <c r="G197" t="s">
        <v>257</v>
      </c>
      <c r="H197" t="s">
        <v>257</v>
      </c>
      <c r="I197">
        <v>0</v>
      </c>
      <c r="J197">
        <v>0</v>
      </c>
      <c r="K197">
        <v>40</v>
      </c>
      <c r="L197">
        <v>4</v>
      </c>
      <c r="M197">
        <v>3</v>
      </c>
      <c r="N197">
        <v>15</v>
      </c>
      <c r="O197">
        <v>3</v>
      </c>
    </row>
    <row r="198" spans="1:15" x14ac:dyDescent="0.25">
      <c r="A198" t="str">
        <f t="shared" si="3"/>
        <v>31 DayApril-June 2024NHS HighlandBreast (screened only)</v>
      </c>
      <c r="B198" t="s">
        <v>255</v>
      </c>
      <c r="C198" t="s">
        <v>256</v>
      </c>
      <c r="D198" t="s">
        <v>170</v>
      </c>
      <c r="E198" t="s">
        <v>202</v>
      </c>
      <c r="F198">
        <v>24</v>
      </c>
      <c r="G198" t="s">
        <v>257</v>
      </c>
      <c r="H198" t="s">
        <v>257</v>
      </c>
      <c r="I198">
        <v>0</v>
      </c>
      <c r="J198">
        <v>0</v>
      </c>
      <c r="K198">
        <v>24</v>
      </c>
      <c r="L198">
        <v>0</v>
      </c>
      <c r="M198">
        <v>0</v>
      </c>
    </row>
    <row r="199" spans="1:15" x14ac:dyDescent="0.25">
      <c r="A199" t="str">
        <f t="shared" si="3"/>
        <v>31 DayApril-June 2024NHS HighlandCervical</v>
      </c>
      <c r="B199" t="s">
        <v>255</v>
      </c>
      <c r="C199" t="s">
        <v>256</v>
      </c>
      <c r="D199" t="s">
        <v>170</v>
      </c>
      <c r="E199" t="s">
        <v>23</v>
      </c>
      <c r="F199">
        <v>2</v>
      </c>
      <c r="G199" t="s">
        <v>257</v>
      </c>
      <c r="H199" t="s">
        <v>257</v>
      </c>
      <c r="I199">
        <v>0</v>
      </c>
      <c r="J199">
        <v>0</v>
      </c>
      <c r="K199">
        <v>2</v>
      </c>
      <c r="L199">
        <v>0</v>
      </c>
      <c r="M199">
        <v>0</v>
      </c>
    </row>
    <row r="200" spans="1:15" x14ac:dyDescent="0.25">
      <c r="A200" t="str">
        <f t="shared" si="3"/>
        <v>31 DayApril-June 2024NHS HighlandCervical (screened excluded)</v>
      </c>
      <c r="B200" t="s">
        <v>255</v>
      </c>
      <c r="C200" t="s">
        <v>256</v>
      </c>
      <c r="D200" t="s">
        <v>170</v>
      </c>
      <c r="E200" t="s">
        <v>24</v>
      </c>
      <c r="F200">
        <v>2</v>
      </c>
      <c r="G200" t="s">
        <v>257</v>
      </c>
      <c r="H200" t="s">
        <v>257</v>
      </c>
      <c r="I200">
        <v>0</v>
      </c>
      <c r="J200">
        <v>0</v>
      </c>
      <c r="K200">
        <v>2</v>
      </c>
      <c r="L200">
        <v>0</v>
      </c>
      <c r="M200">
        <v>0</v>
      </c>
    </row>
    <row r="201" spans="1:15" x14ac:dyDescent="0.25">
      <c r="A201" t="str">
        <f t="shared" si="3"/>
        <v>31 DayApril-June 2024NHS HighlandColorectal</v>
      </c>
      <c r="B201" t="s">
        <v>255</v>
      </c>
      <c r="C201" t="s">
        <v>256</v>
      </c>
      <c r="D201" t="s">
        <v>170</v>
      </c>
      <c r="E201" t="s">
        <v>26</v>
      </c>
      <c r="F201">
        <v>62</v>
      </c>
      <c r="G201" t="s">
        <v>257</v>
      </c>
      <c r="H201" t="s">
        <v>257</v>
      </c>
      <c r="I201">
        <v>0</v>
      </c>
      <c r="J201">
        <v>0</v>
      </c>
      <c r="K201">
        <v>62</v>
      </c>
      <c r="L201">
        <v>1</v>
      </c>
      <c r="M201">
        <v>12</v>
      </c>
      <c r="O201">
        <v>11</v>
      </c>
    </row>
    <row r="202" spans="1:15" x14ac:dyDescent="0.25">
      <c r="A202" t="str">
        <f t="shared" si="3"/>
        <v>31 DayApril-June 2024NHS HighlandColorectal (screened excluded)</v>
      </c>
      <c r="B202" t="s">
        <v>255</v>
      </c>
      <c r="C202" t="s">
        <v>256</v>
      </c>
      <c r="D202" t="s">
        <v>170</v>
      </c>
      <c r="E202" t="s">
        <v>27</v>
      </c>
      <c r="F202">
        <v>54</v>
      </c>
      <c r="G202" t="s">
        <v>257</v>
      </c>
      <c r="H202" t="s">
        <v>257</v>
      </c>
      <c r="I202">
        <v>0</v>
      </c>
      <c r="J202">
        <v>0</v>
      </c>
      <c r="K202">
        <v>54</v>
      </c>
      <c r="L202">
        <v>1</v>
      </c>
      <c r="M202">
        <v>8</v>
      </c>
      <c r="O202">
        <v>20</v>
      </c>
    </row>
    <row r="203" spans="1:15" x14ac:dyDescent="0.25">
      <c r="A203" t="str">
        <f t="shared" si="3"/>
        <v>31 DayApril-June 2024NHS HighlandColorectal (screened only)</v>
      </c>
      <c r="B203" t="s">
        <v>255</v>
      </c>
      <c r="C203" t="s">
        <v>256</v>
      </c>
      <c r="D203" t="s">
        <v>170</v>
      </c>
      <c r="E203" t="s">
        <v>28</v>
      </c>
      <c r="F203">
        <v>8</v>
      </c>
      <c r="G203" t="s">
        <v>257</v>
      </c>
      <c r="H203" t="s">
        <v>257</v>
      </c>
      <c r="I203">
        <v>0</v>
      </c>
      <c r="J203">
        <v>0</v>
      </c>
      <c r="K203">
        <v>8</v>
      </c>
      <c r="L203">
        <v>0</v>
      </c>
      <c r="M203">
        <v>4</v>
      </c>
      <c r="O203">
        <v>8</v>
      </c>
    </row>
    <row r="204" spans="1:15" x14ac:dyDescent="0.25">
      <c r="A204" t="str">
        <f t="shared" si="3"/>
        <v>31 DayApril-June 2024NHS HighlandHead &amp; Neck</v>
      </c>
      <c r="B204" t="s">
        <v>255</v>
      </c>
      <c r="C204" t="s">
        <v>256</v>
      </c>
      <c r="D204" t="s">
        <v>170</v>
      </c>
      <c r="E204" t="s">
        <v>29</v>
      </c>
      <c r="F204">
        <v>10</v>
      </c>
      <c r="G204" t="s">
        <v>257</v>
      </c>
      <c r="H204" t="s">
        <v>257</v>
      </c>
      <c r="I204">
        <v>1</v>
      </c>
      <c r="J204">
        <v>10</v>
      </c>
      <c r="K204">
        <v>9</v>
      </c>
      <c r="L204">
        <v>0</v>
      </c>
      <c r="M204">
        <v>5</v>
      </c>
      <c r="O204">
        <v>14</v>
      </c>
    </row>
    <row r="205" spans="1:15" x14ac:dyDescent="0.25">
      <c r="A205" t="str">
        <f t="shared" si="3"/>
        <v>31 DayApril-June 2024NHS HighlandLung</v>
      </c>
      <c r="B205" t="s">
        <v>255</v>
      </c>
      <c r="C205" t="s">
        <v>256</v>
      </c>
      <c r="D205" t="s">
        <v>170</v>
      </c>
      <c r="E205" t="s">
        <v>30</v>
      </c>
      <c r="F205">
        <v>38</v>
      </c>
      <c r="G205" t="s">
        <v>257</v>
      </c>
      <c r="H205" t="s">
        <v>257</v>
      </c>
      <c r="I205">
        <v>3</v>
      </c>
      <c r="J205">
        <v>7.8947368421052602</v>
      </c>
      <c r="K205">
        <v>35</v>
      </c>
      <c r="L205">
        <v>0</v>
      </c>
      <c r="M205">
        <v>0</v>
      </c>
    </row>
    <row r="206" spans="1:15" x14ac:dyDescent="0.25">
      <c r="A206" t="str">
        <f t="shared" si="3"/>
        <v>31 DayApril-June 2024NHS HighlandLymphoma</v>
      </c>
      <c r="B206" t="s">
        <v>255</v>
      </c>
      <c r="C206" t="s">
        <v>256</v>
      </c>
      <c r="D206" t="s">
        <v>170</v>
      </c>
      <c r="E206" t="s">
        <v>31</v>
      </c>
      <c r="F206">
        <v>13</v>
      </c>
      <c r="G206" t="s">
        <v>257</v>
      </c>
      <c r="H206" t="s">
        <v>257</v>
      </c>
      <c r="I206">
        <v>0</v>
      </c>
      <c r="J206">
        <v>0</v>
      </c>
      <c r="K206">
        <v>13</v>
      </c>
      <c r="L206">
        <v>0</v>
      </c>
      <c r="M206">
        <v>0</v>
      </c>
    </row>
    <row r="207" spans="1:15" x14ac:dyDescent="0.25">
      <c r="A207" t="str">
        <f t="shared" si="3"/>
        <v>31 DayApril-June 2024NHS HighlandMelanoma</v>
      </c>
      <c r="B207" t="s">
        <v>255</v>
      </c>
      <c r="C207" t="s">
        <v>256</v>
      </c>
      <c r="D207" t="s">
        <v>170</v>
      </c>
      <c r="E207" t="s">
        <v>32</v>
      </c>
      <c r="F207">
        <v>28</v>
      </c>
      <c r="G207" t="s">
        <v>257</v>
      </c>
      <c r="H207" t="s">
        <v>257</v>
      </c>
      <c r="I207">
        <v>0</v>
      </c>
      <c r="J207">
        <v>0</v>
      </c>
      <c r="K207">
        <v>28</v>
      </c>
      <c r="L207">
        <v>0</v>
      </c>
      <c r="M207">
        <v>0</v>
      </c>
    </row>
    <row r="208" spans="1:15" x14ac:dyDescent="0.25">
      <c r="A208" t="str">
        <f t="shared" si="3"/>
        <v>31 DayApril-June 2024NHS HighlandOvarian</v>
      </c>
      <c r="B208" t="s">
        <v>255</v>
      </c>
      <c r="C208" t="s">
        <v>256</v>
      </c>
      <c r="D208" t="s">
        <v>170</v>
      </c>
      <c r="E208" t="s">
        <v>33</v>
      </c>
      <c r="F208">
        <v>5</v>
      </c>
      <c r="G208" t="s">
        <v>257</v>
      </c>
      <c r="H208" t="s">
        <v>257</v>
      </c>
      <c r="I208">
        <v>0</v>
      </c>
      <c r="J208">
        <v>0</v>
      </c>
      <c r="K208">
        <v>5</v>
      </c>
      <c r="L208">
        <v>0</v>
      </c>
      <c r="M208">
        <v>0</v>
      </c>
    </row>
    <row r="209" spans="1:15" x14ac:dyDescent="0.25">
      <c r="A209" t="str">
        <f t="shared" si="3"/>
        <v>31 DayApril-June 2024NHS HighlandUpper GI</v>
      </c>
      <c r="B209" t="s">
        <v>255</v>
      </c>
      <c r="C209" t="s">
        <v>256</v>
      </c>
      <c r="D209" t="s">
        <v>170</v>
      </c>
      <c r="E209" t="s">
        <v>34</v>
      </c>
      <c r="F209">
        <v>42</v>
      </c>
      <c r="G209" t="s">
        <v>257</v>
      </c>
      <c r="H209" t="s">
        <v>257</v>
      </c>
      <c r="I209">
        <v>1</v>
      </c>
      <c r="J209">
        <v>2.38095238095238</v>
      </c>
      <c r="K209">
        <v>41</v>
      </c>
      <c r="L209">
        <v>0</v>
      </c>
      <c r="M209">
        <v>4</v>
      </c>
      <c r="O209">
        <v>14</v>
      </c>
    </row>
    <row r="210" spans="1:15" x14ac:dyDescent="0.25">
      <c r="A210" t="str">
        <f t="shared" si="3"/>
        <v>31 DayApril-June 2024NHS HighlandUpper GI - Hepatopancreatobiliary</v>
      </c>
      <c r="B210" t="s">
        <v>255</v>
      </c>
      <c r="C210" t="s">
        <v>256</v>
      </c>
      <c r="D210" t="s">
        <v>170</v>
      </c>
      <c r="E210" t="s">
        <v>203</v>
      </c>
      <c r="F210">
        <v>22</v>
      </c>
      <c r="G210" t="s">
        <v>257</v>
      </c>
      <c r="H210" t="s">
        <v>257</v>
      </c>
      <c r="I210">
        <v>1</v>
      </c>
      <c r="J210">
        <v>4.5454545454545503</v>
      </c>
      <c r="K210">
        <v>21</v>
      </c>
      <c r="L210">
        <v>0</v>
      </c>
      <c r="M210">
        <v>2</v>
      </c>
    </row>
    <row r="211" spans="1:15" x14ac:dyDescent="0.25">
      <c r="A211" t="str">
        <f t="shared" si="3"/>
        <v>31 DayApril-June 2024NHS HighlandUpper GI - Oesophagogastric</v>
      </c>
      <c r="B211" t="s">
        <v>255</v>
      </c>
      <c r="C211" t="s">
        <v>256</v>
      </c>
      <c r="D211" t="s">
        <v>170</v>
      </c>
      <c r="E211" t="s">
        <v>204</v>
      </c>
      <c r="F211">
        <v>20</v>
      </c>
      <c r="G211" t="s">
        <v>257</v>
      </c>
      <c r="H211" t="s">
        <v>257</v>
      </c>
      <c r="I211">
        <v>0</v>
      </c>
      <c r="J211">
        <v>0</v>
      </c>
      <c r="K211">
        <v>20</v>
      </c>
      <c r="L211">
        <v>0</v>
      </c>
      <c r="M211">
        <v>2</v>
      </c>
    </row>
    <row r="212" spans="1:15" x14ac:dyDescent="0.25">
      <c r="A212" t="str">
        <f t="shared" si="3"/>
        <v>31 DayApril-June 2024NHS HighlandUrological</v>
      </c>
      <c r="B212" t="s">
        <v>255</v>
      </c>
      <c r="C212" t="s">
        <v>256</v>
      </c>
      <c r="D212" t="s">
        <v>170</v>
      </c>
      <c r="E212" t="s">
        <v>205</v>
      </c>
      <c r="F212">
        <v>131</v>
      </c>
      <c r="G212" t="s">
        <v>257</v>
      </c>
      <c r="H212" t="s">
        <v>257</v>
      </c>
      <c r="I212">
        <v>1</v>
      </c>
      <c r="J212">
        <v>0.76335877862595403</v>
      </c>
      <c r="K212">
        <v>130</v>
      </c>
      <c r="L212">
        <v>6</v>
      </c>
      <c r="M212">
        <v>4</v>
      </c>
      <c r="N212">
        <v>6</v>
      </c>
      <c r="O212">
        <v>30</v>
      </c>
    </row>
    <row r="213" spans="1:15" x14ac:dyDescent="0.25">
      <c r="A213" t="str">
        <f t="shared" si="3"/>
        <v>31 DayApril-June 2024NHS HighlandUrology - Bladder</v>
      </c>
      <c r="B213" t="s">
        <v>255</v>
      </c>
      <c r="C213" t="s">
        <v>256</v>
      </c>
      <c r="D213" t="s">
        <v>170</v>
      </c>
      <c r="E213" t="s">
        <v>206</v>
      </c>
      <c r="F213">
        <v>10</v>
      </c>
      <c r="G213" t="s">
        <v>257</v>
      </c>
      <c r="H213" t="s">
        <v>257</v>
      </c>
      <c r="I213">
        <v>0</v>
      </c>
      <c r="J213">
        <v>0</v>
      </c>
      <c r="K213">
        <v>10</v>
      </c>
      <c r="L213">
        <v>2</v>
      </c>
      <c r="M213">
        <v>0</v>
      </c>
    </row>
    <row r="214" spans="1:15" x14ac:dyDescent="0.25">
      <c r="A214" t="str">
        <f t="shared" si="3"/>
        <v>31 DayApril-June 2024NHS HighlandUrology - Other</v>
      </c>
      <c r="B214" t="s">
        <v>255</v>
      </c>
      <c r="C214" t="s">
        <v>256</v>
      </c>
      <c r="D214" t="s">
        <v>170</v>
      </c>
      <c r="E214" t="s">
        <v>207</v>
      </c>
      <c r="F214">
        <v>20</v>
      </c>
      <c r="G214" t="s">
        <v>257</v>
      </c>
      <c r="H214" t="s">
        <v>257</v>
      </c>
      <c r="I214">
        <v>0</v>
      </c>
      <c r="J214">
        <v>0</v>
      </c>
      <c r="K214">
        <v>20</v>
      </c>
      <c r="L214">
        <v>0</v>
      </c>
      <c r="M214">
        <v>4</v>
      </c>
      <c r="O214">
        <v>30</v>
      </c>
    </row>
    <row r="215" spans="1:15" x14ac:dyDescent="0.25">
      <c r="A215" t="str">
        <f t="shared" si="3"/>
        <v>31 DayApril-June 2024NHS HighlandUrology - Prostate</v>
      </c>
      <c r="B215" t="s">
        <v>255</v>
      </c>
      <c r="C215" t="s">
        <v>256</v>
      </c>
      <c r="D215" t="s">
        <v>170</v>
      </c>
      <c r="E215" t="s">
        <v>208</v>
      </c>
      <c r="F215">
        <v>101</v>
      </c>
      <c r="G215" t="s">
        <v>257</v>
      </c>
      <c r="H215" t="s">
        <v>257</v>
      </c>
      <c r="I215">
        <v>1</v>
      </c>
      <c r="J215">
        <v>0.99009900990098998</v>
      </c>
      <c r="K215">
        <v>100</v>
      </c>
      <c r="L215">
        <v>4</v>
      </c>
      <c r="M215">
        <v>0</v>
      </c>
      <c r="N215">
        <v>5</v>
      </c>
    </row>
    <row r="216" spans="1:15" x14ac:dyDescent="0.25">
      <c r="A216" t="str">
        <f t="shared" si="3"/>
        <v>31 DayApril-June 2024NHS LanarkshireAll Cancer Types*</v>
      </c>
      <c r="B216" t="s">
        <v>255</v>
      </c>
      <c r="C216" t="s">
        <v>256</v>
      </c>
      <c r="D216" t="s">
        <v>171</v>
      </c>
      <c r="E216" t="s">
        <v>198</v>
      </c>
      <c r="F216">
        <v>519</v>
      </c>
      <c r="G216" t="s">
        <v>257</v>
      </c>
      <c r="H216" t="s">
        <v>257</v>
      </c>
      <c r="I216">
        <v>2</v>
      </c>
      <c r="J216">
        <v>0.38535645472061703</v>
      </c>
      <c r="K216">
        <v>517</v>
      </c>
      <c r="L216">
        <v>8</v>
      </c>
      <c r="M216">
        <v>45</v>
      </c>
      <c r="N216">
        <v>18</v>
      </c>
      <c r="O216">
        <v>19</v>
      </c>
    </row>
    <row r="217" spans="1:15" x14ac:dyDescent="0.25">
      <c r="A217" t="str">
        <f t="shared" si="3"/>
        <v>31 DayApril-June 2024NHS LanarkshireAll Cancer Types* (screened excluded)</v>
      </c>
      <c r="B217" t="s">
        <v>255</v>
      </c>
      <c r="C217" t="s">
        <v>256</v>
      </c>
      <c r="D217" t="s">
        <v>171</v>
      </c>
      <c r="E217" t="s">
        <v>199</v>
      </c>
      <c r="F217">
        <v>478</v>
      </c>
      <c r="G217" t="s">
        <v>257</v>
      </c>
      <c r="H217" t="s">
        <v>257</v>
      </c>
      <c r="I217">
        <v>2</v>
      </c>
      <c r="J217">
        <v>0.418410041841004</v>
      </c>
      <c r="K217">
        <v>476</v>
      </c>
      <c r="L217">
        <v>6</v>
      </c>
      <c r="M217">
        <v>34</v>
      </c>
      <c r="N217">
        <v>11</v>
      </c>
      <c r="O217">
        <v>20</v>
      </c>
    </row>
    <row r="218" spans="1:15" x14ac:dyDescent="0.25">
      <c r="A218" t="str">
        <f t="shared" si="3"/>
        <v>31 DayApril-June 2024NHS LanarkshireAll Cancer Types* (screened only)</v>
      </c>
      <c r="B218" t="s">
        <v>255</v>
      </c>
      <c r="C218" t="s">
        <v>256</v>
      </c>
      <c r="D218" t="s">
        <v>171</v>
      </c>
      <c r="E218" t="s">
        <v>200</v>
      </c>
      <c r="F218">
        <v>41</v>
      </c>
      <c r="G218" t="s">
        <v>257</v>
      </c>
      <c r="H218" t="s">
        <v>257</v>
      </c>
      <c r="I218">
        <v>0</v>
      </c>
      <c r="J218">
        <v>0</v>
      </c>
      <c r="K218">
        <v>41</v>
      </c>
      <c r="L218">
        <v>2</v>
      </c>
      <c r="M218">
        <v>11</v>
      </c>
      <c r="O218">
        <v>13</v>
      </c>
    </row>
    <row r="219" spans="1:15" x14ac:dyDescent="0.25">
      <c r="A219" t="str">
        <f t="shared" si="3"/>
        <v>31 DayApril-June 2024NHS LanarkshireBreast</v>
      </c>
      <c r="B219" t="s">
        <v>255</v>
      </c>
      <c r="C219" t="s">
        <v>256</v>
      </c>
      <c r="D219" t="s">
        <v>171</v>
      </c>
      <c r="E219" t="s">
        <v>22</v>
      </c>
      <c r="F219">
        <v>96</v>
      </c>
      <c r="G219" t="s">
        <v>257</v>
      </c>
      <c r="H219" t="s">
        <v>257</v>
      </c>
      <c r="I219">
        <v>1</v>
      </c>
      <c r="J219">
        <v>1.0416666666666701</v>
      </c>
      <c r="K219">
        <v>95</v>
      </c>
      <c r="L219">
        <v>3</v>
      </c>
      <c r="M219">
        <v>14</v>
      </c>
      <c r="N219">
        <v>35</v>
      </c>
      <c r="O219">
        <v>16</v>
      </c>
    </row>
    <row r="220" spans="1:15" x14ac:dyDescent="0.25">
      <c r="A220" t="str">
        <f t="shared" si="3"/>
        <v>31 DayApril-June 2024NHS LanarkshireBreast (screened excluded)</v>
      </c>
      <c r="B220" t="s">
        <v>255</v>
      </c>
      <c r="C220" t="s">
        <v>256</v>
      </c>
      <c r="D220" t="s">
        <v>171</v>
      </c>
      <c r="E220" t="s">
        <v>201</v>
      </c>
      <c r="F220">
        <v>67</v>
      </c>
      <c r="G220" t="s">
        <v>257</v>
      </c>
      <c r="H220" t="s">
        <v>257</v>
      </c>
      <c r="I220">
        <v>1</v>
      </c>
      <c r="J220">
        <v>1.4925373134328399</v>
      </c>
      <c r="K220">
        <v>66</v>
      </c>
      <c r="L220">
        <v>1</v>
      </c>
      <c r="M220">
        <v>6</v>
      </c>
      <c r="O220">
        <v>16</v>
      </c>
    </row>
    <row r="221" spans="1:15" x14ac:dyDescent="0.25">
      <c r="A221" t="str">
        <f t="shared" si="3"/>
        <v>31 DayApril-June 2024NHS LanarkshireBreast (screened only)</v>
      </c>
      <c r="B221" t="s">
        <v>255</v>
      </c>
      <c r="C221" t="s">
        <v>256</v>
      </c>
      <c r="D221" t="s">
        <v>171</v>
      </c>
      <c r="E221" t="s">
        <v>202</v>
      </c>
      <c r="F221">
        <v>29</v>
      </c>
      <c r="G221" t="s">
        <v>257</v>
      </c>
      <c r="H221" t="s">
        <v>257</v>
      </c>
      <c r="I221">
        <v>0</v>
      </c>
      <c r="J221">
        <v>0</v>
      </c>
      <c r="K221">
        <v>29</v>
      </c>
      <c r="L221">
        <v>2</v>
      </c>
      <c r="M221">
        <v>8</v>
      </c>
      <c r="O221">
        <v>16</v>
      </c>
    </row>
    <row r="222" spans="1:15" x14ac:dyDescent="0.25">
      <c r="A222" t="str">
        <f t="shared" si="3"/>
        <v>31 DayApril-June 2024NHS LanarkshireCervical</v>
      </c>
      <c r="B222" t="s">
        <v>255</v>
      </c>
      <c r="C222" t="s">
        <v>256</v>
      </c>
      <c r="D222" t="s">
        <v>171</v>
      </c>
      <c r="E222" t="s">
        <v>23</v>
      </c>
      <c r="F222">
        <v>10</v>
      </c>
      <c r="G222" t="s">
        <v>257</v>
      </c>
      <c r="H222" t="s">
        <v>257</v>
      </c>
      <c r="I222">
        <v>1</v>
      </c>
      <c r="J222">
        <v>10</v>
      </c>
      <c r="K222">
        <v>9</v>
      </c>
      <c r="L222">
        <v>0</v>
      </c>
      <c r="M222">
        <v>1</v>
      </c>
    </row>
    <row r="223" spans="1:15" x14ac:dyDescent="0.25">
      <c r="A223" t="str">
        <f t="shared" si="3"/>
        <v>31 DayApril-June 2024NHS LanarkshireCervical (screened excluded)</v>
      </c>
      <c r="B223" t="s">
        <v>255</v>
      </c>
      <c r="C223" t="s">
        <v>256</v>
      </c>
      <c r="D223" t="s">
        <v>171</v>
      </c>
      <c r="E223" t="s">
        <v>24</v>
      </c>
      <c r="F223">
        <v>7</v>
      </c>
      <c r="G223" t="s">
        <v>257</v>
      </c>
      <c r="H223" t="s">
        <v>257</v>
      </c>
      <c r="I223">
        <v>1</v>
      </c>
      <c r="J223">
        <v>14.285714285714301</v>
      </c>
      <c r="K223">
        <v>6</v>
      </c>
      <c r="L223">
        <v>0</v>
      </c>
      <c r="M223">
        <v>1</v>
      </c>
    </row>
    <row r="224" spans="1:15" x14ac:dyDescent="0.25">
      <c r="A224" t="str">
        <f t="shared" si="3"/>
        <v>31 DayApril-June 2024NHS LanarkshireCervical (screened only)</v>
      </c>
      <c r="B224" t="s">
        <v>255</v>
      </c>
      <c r="C224" t="s">
        <v>256</v>
      </c>
      <c r="D224" t="s">
        <v>171</v>
      </c>
      <c r="E224" t="s">
        <v>25</v>
      </c>
      <c r="F224">
        <v>3</v>
      </c>
      <c r="G224" t="s">
        <v>257</v>
      </c>
      <c r="H224" t="s">
        <v>257</v>
      </c>
      <c r="I224">
        <v>0</v>
      </c>
      <c r="J224">
        <v>0</v>
      </c>
      <c r="K224">
        <v>3</v>
      </c>
      <c r="L224">
        <v>0</v>
      </c>
      <c r="M224">
        <v>0</v>
      </c>
    </row>
    <row r="225" spans="1:15" x14ac:dyDescent="0.25">
      <c r="A225" t="str">
        <f t="shared" si="3"/>
        <v>31 DayApril-June 2024NHS LanarkshireColorectal</v>
      </c>
      <c r="B225" t="s">
        <v>255</v>
      </c>
      <c r="C225" t="s">
        <v>256</v>
      </c>
      <c r="D225" t="s">
        <v>171</v>
      </c>
      <c r="E225" t="s">
        <v>26</v>
      </c>
      <c r="F225">
        <v>97</v>
      </c>
      <c r="G225" t="s">
        <v>257</v>
      </c>
      <c r="H225" t="s">
        <v>257</v>
      </c>
      <c r="I225">
        <v>0</v>
      </c>
      <c r="J225">
        <v>0</v>
      </c>
      <c r="K225">
        <v>97</v>
      </c>
      <c r="L225">
        <v>1</v>
      </c>
      <c r="M225">
        <v>11</v>
      </c>
      <c r="O225">
        <v>14</v>
      </c>
    </row>
    <row r="226" spans="1:15" x14ac:dyDescent="0.25">
      <c r="A226" t="str">
        <f t="shared" si="3"/>
        <v>31 DayApril-June 2024NHS LanarkshireColorectal (screened excluded)</v>
      </c>
      <c r="B226" t="s">
        <v>255</v>
      </c>
      <c r="C226" t="s">
        <v>256</v>
      </c>
      <c r="D226" t="s">
        <v>171</v>
      </c>
      <c r="E226" t="s">
        <v>27</v>
      </c>
      <c r="F226">
        <v>88</v>
      </c>
      <c r="G226" t="s">
        <v>257</v>
      </c>
      <c r="H226" t="s">
        <v>257</v>
      </c>
      <c r="I226">
        <v>0</v>
      </c>
      <c r="J226">
        <v>0</v>
      </c>
      <c r="K226">
        <v>88</v>
      </c>
      <c r="L226">
        <v>1</v>
      </c>
      <c r="M226">
        <v>8</v>
      </c>
      <c r="O226">
        <v>17</v>
      </c>
    </row>
    <row r="227" spans="1:15" x14ac:dyDescent="0.25">
      <c r="A227" t="str">
        <f t="shared" si="3"/>
        <v>31 DayApril-June 2024NHS LanarkshireColorectal (screened only)</v>
      </c>
      <c r="B227" t="s">
        <v>255</v>
      </c>
      <c r="C227" t="s">
        <v>256</v>
      </c>
      <c r="D227" t="s">
        <v>171</v>
      </c>
      <c r="E227" t="s">
        <v>28</v>
      </c>
      <c r="F227">
        <v>9</v>
      </c>
      <c r="G227" t="s">
        <v>257</v>
      </c>
      <c r="H227" t="s">
        <v>257</v>
      </c>
      <c r="I227">
        <v>0</v>
      </c>
      <c r="J227">
        <v>0</v>
      </c>
      <c r="K227">
        <v>9</v>
      </c>
      <c r="L227">
        <v>0</v>
      </c>
      <c r="M227">
        <v>3</v>
      </c>
      <c r="O227">
        <v>7</v>
      </c>
    </row>
    <row r="228" spans="1:15" x14ac:dyDescent="0.25">
      <c r="A228" t="str">
        <f t="shared" si="3"/>
        <v>31 DayApril-June 2024NHS LanarkshireHead &amp; Neck</v>
      </c>
      <c r="B228" t="s">
        <v>255</v>
      </c>
      <c r="C228" t="s">
        <v>256</v>
      </c>
      <c r="D228" t="s">
        <v>171</v>
      </c>
      <c r="E228" t="s">
        <v>29</v>
      </c>
      <c r="F228">
        <v>17</v>
      </c>
      <c r="G228" t="s">
        <v>257</v>
      </c>
      <c r="H228" t="s">
        <v>257</v>
      </c>
      <c r="I228">
        <v>0</v>
      </c>
      <c r="J228">
        <v>0</v>
      </c>
      <c r="K228">
        <v>17</v>
      </c>
      <c r="L228">
        <v>1</v>
      </c>
      <c r="M228">
        <v>1</v>
      </c>
    </row>
    <row r="229" spans="1:15" x14ac:dyDescent="0.25">
      <c r="A229" t="str">
        <f t="shared" si="3"/>
        <v>31 DayApril-June 2024NHS LanarkshireLung</v>
      </c>
      <c r="B229" t="s">
        <v>255</v>
      </c>
      <c r="C229" t="s">
        <v>256</v>
      </c>
      <c r="D229" t="s">
        <v>171</v>
      </c>
      <c r="E229" t="s">
        <v>30</v>
      </c>
      <c r="F229">
        <v>69</v>
      </c>
      <c r="G229" t="s">
        <v>257</v>
      </c>
      <c r="H229" t="s">
        <v>257</v>
      </c>
      <c r="I229">
        <v>0</v>
      </c>
      <c r="J229">
        <v>0</v>
      </c>
      <c r="K229">
        <v>69</v>
      </c>
      <c r="L229">
        <v>0</v>
      </c>
      <c r="M229">
        <v>2</v>
      </c>
    </row>
    <row r="230" spans="1:15" x14ac:dyDescent="0.25">
      <c r="A230" t="str">
        <f t="shared" si="3"/>
        <v>31 DayApril-June 2024NHS LanarkshireLymphoma</v>
      </c>
      <c r="B230" t="s">
        <v>255</v>
      </c>
      <c r="C230" t="s">
        <v>256</v>
      </c>
      <c r="D230" t="s">
        <v>171</v>
      </c>
      <c r="E230" t="s">
        <v>31</v>
      </c>
      <c r="F230">
        <v>15</v>
      </c>
      <c r="G230" t="s">
        <v>257</v>
      </c>
      <c r="H230" t="s">
        <v>257</v>
      </c>
      <c r="I230">
        <v>0</v>
      </c>
      <c r="J230">
        <v>0</v>
      </c>
      <c r="K230">
        <v>15</v>
      </c>
      <c r="L230">
        <v>0</v>
      </c>
      <c r="M230">
        <v>0</v>
      </c>
    </row>
    <row r="231" spans="1:15" x14ac:dyDescent="0.25">
      <c r="A231" t="str">
        <f t="shared" si="3"/>
        <v>31 DayApril-June 2024NHS LanarkshireMelanoma</v>
      </c>
      <c r="B231" t="s">
        <v>255</v>
      </c>
      <c r="C231" t="s">
        <v>256</v>
      </c>
      <c r="D231" t="s">
        <v>171</v>
      </c>
      <c r="E231" t="s">
        <v>32</v>
      </c>
      <c r="F231">
        <v>42</v>
      </c>
      <c r="G231" t="s">
        <v>257</v>
      </c>
      <c r="H231" t="s">
        <v>257</v>
      </c>
      <c r="I231">
        <v>0</v>
      </c>
      <c r="J231">
        <v>0</v>
      </c>
      <c r="K231">
        <v>42</v>
      </c>
      <c r="L231">
        <v>3</v>
      </c>
      <c r="M231">
        <v>0</v>
      </c>
      <c r="N231">
        <v>22</v>
      </c>
    </row>
    <row r="232" spans="1:15" x14ac:dyDescent="0.25">
      <c r="A232" t="str">
        <f t="shared" si="3"/>
        <v>31 DayApril-June 2024NHS LanarkshireOvarian</v>
      </c>
      <c r="B232" t="s">
        <v>255</v>
      </c>
      <c r="C232" t="s">
        <v>256</v>
      </c>
      <c r="D232" t="s">
        <v>171</v>
      </c>
      <c r="E232" t="s">
        <v>33</v>
      </c>
      <c r="F232">
        <v>7</v>
      </c>
      <c r="G232" t="s">
        <v>257</v>
      </c>
      <c r="H232" t="s">
        <v>257</v>
      </c>
      <c r="I232">
        <v>0</v>
      </c>
      <c r="J232">
        <v>0</v>
      </c>
      <c r="K232">
        <v>7</v>
      </c>
      <c r="L232">
        <v>0</v>
      </c>
      <c r="M232">
        <v>0</v>
      </c>
    </row>
    <row r="233" spans="1:15" x14ac:dyDescent="0.25">
      <c r="A233" t="str">
        <f t="shared" si="3"/>
        <v>31 DayApril-June 2024NHS LanarkshireUpper GI</v>
      </c>
      <c r="B233" t="s">
        <v>255</v>
      </c>
      <c r="C233" t="s">
        <v>256</v>
      </c>
      <c r="D233" t="s">
        <v>171</v>
      </c>
      <c r="E233" t="s">
        <v>34</v>
      </c>
      <c r="F233">
        <v>45</v>
      </c>
      <c r="G233" t="s">
        <v>257</v>
      </c>
      <c r="H233" t="s">
        <v>257</v>
      </c>
      <c r="I233">
        <v>0</v>
      </c>
      <c r="J233">
        <v>0</v>
      </c>
      <c r="K233">
        <v>45</v>
      </c>
      <c r="L233">
        <v>0</v>
      </c>
      <c r="M233">
        <v>0</v>
      </c>
    </row>
    <row r="234" spans="1:15" x14ac:dyDescent="0.25">
      <c r="A234" t="str">
        <f t="shared" si="3"/>
        <v>31 DayApril-June 2024NHS LanarkshireUpper GI - Hepatopancreatobiliary</v>
      </c>
      <c r="B234" t="s">
        <v>255</v>
      </c>
      <c r="C234" t="s">
        <v>256</v>
      </c>
      <c r="D234" t="s">
        <v>171</v>
      </c>
      <c r="E234" t="s">
        <v>203</v>
      </c>
      <c r="F234">
        <v>11</v>
      </c>
      <c r="G234" t="s">
        <v>257</v>
      </c>
      <c r="H234" t="s">
        <v>257</v>
      </c>
      <c r="I234">
        <v>0</v>
      </c>
      <c r="J234">
        <v>0</v>
      </c>
      <c r="K234">
        <v>11</v>
      </c>
      <c r="L234">
        <v>0</v>
      </c>
      <c r="M234">
        <v>0</v>
      </c>
    </row>
    <row r="235" spans="1:15" x14ac:dyDescent="0.25">
      <c r="A235" t="str">
        <f t="shared" si="3"/>
        <v>31 DayApril-June 2024NHS LanarkshireUpper GI - Oesophagogastric</v>
      </c>
      <c r="B235" t="s">
        <v>255</v>
      </c>
      <c r="C235" t="s">
        <v>256</v>
      </c>
      <c r="D235" t="s">
        <v>171</v>
      </c>
      <c r="E235" t="s">
        <v>204</v>
      </c>
      <c r="F235">
        <v>34</v>
      </c>
      <c r="G235" t="s">
        <v>257</v>
      </c>
      <c r="H235" t="s">
        <v>257</v>
      </c>
      <c r="I235">
        <v>0</v>
      </c>
      <c r="J235">
        <v>0</v>
      </c>
      <c r="K235">
        <v>34</v>
      </c>
      <c r="L235">
        <v>0</v>
      </c>
      <c r="M235">
        <v>0</v>
      </c>
    </row>
    <row r="236" spans="1:15" x14ac:dyDescent="0.25">
      <c r="A236" t="str">
        <f t="shared" si="3"/>
        <v>31 DayApril-June 2024NHS LanarkshireUrological</v>
      </c>
      <c r="B236" t="s">
        <v>255</v>
      </c>
      <c r="C236" t="s">
        <v>256</v>
      </c>
      <c r="D236" t="s">
        <v>171</v>
      </c>
      <c r="E236" t="s">
        <v>205</v>
      </c>
      <c r="F236">
        <v>121</v>
      </c>
      <c r="G236" t="s">
        <v>257</v>
      </c>
      <c r="H236" t="s">
        <v>257</v>
      </c>
      <c r="I236">
        <v>0</v>
      </c>
      <c r="J236">
        <v>0</v>
      </c>
      <c r="K236">
        <v>121</v>
      </c>
      <c r="L236">
        <v>0</v>
      </c>
      <c r="M236">
        <v>16</v>
      </c>
      <c r="O236">
        <v>32</v>
      </c>
    </row>
    <row r="237" spans="1:15" x14ac:dyDescent="0.25">
      <c r="A237" t="str">
        <f t="shared" si="3"/>
        <v>31 DayApril-June 2024NHS LanarkshireUrology - Bladder</v>
      </c>
      <c r="B237" t="s">
        <v>255</v>
      </c>
      <c r="C237" t="s">
        <v>256</v>
      </c>
      <c r="D237" t="s">
        <v>171</v>
      </c>
      <c r="E237" t="s">
        <v>206</v>
      </c>
      <c r="F237">
        <v>17</v>
      </c>
      <c r="G237" t="s">
        <v>257</v>
      </c>
      <c r="H237" t="s">
        <v>257</v>
      </c>
      <c r="I237">
        <v>0</v>
      </c>
      <c r="J237">
        <v>0</v>
      </c>
      <c r="K237">
        <v>17</v>
      </c>
      <c r="L237">
        <v>0</v>
      </c>
      <c r="M237">
        <v>12</v>
      </c>
      <c r="O237">
        <v>32</v>
      </c>
    </row>
    <row r="238" spans="1:15" x14ac:dyDescent="0.25">
      <c r="A238" t="str">
        <f t="shared" si="3"/>
        <v>31 DayApril-June 2024NHS LanarkshireUrology - Other</v>
      </c>
      <c r="B238" t="s">
        <v>255</v>
      </c>
      <c r="C238" t="s">
        <v>256</v>
      </c>
      <c r="D238" t="s">
        <v>171</v>
      </c>
      <c r="E238" t="s">
        <v>207</v>
      </c>
      <c r="F238">
        <v>8</v>
      </c>
      <c r="G238" t="s">
        <v>257</v>
      </c>
      <c r="H238" t="s">
        <v>257</v>
      </c>
      <c r="I238">
        <v>0</v>
      </c>
      <c r="J238">
        <v>0</v>
      </c>
      <c r="K238">
        <v>8</v>
      </c>
      <c r="L238">
        <v>0</v>
      </c>
      <c r="M238">
        <v>4</v>
      </c>
      <c r="O238">
        <v>24</v>
      </c>
    </row>
    <row r="239" spans="1:15" x14ac:dyDescent="0.25">
      <c r="A239" t="str">
        <f t="shared" si="3"/>
        <v>31 DayApril-June 2024NHS LanarkshireUrology - Prostate</v>
      </c>
      <c r="B239" t="s">
        <v>255</v>
      </c>
      <c r="C239" t="s">
        <v>256</v>
      </c>
      <c r="D239" t="s">
        <v>171</v>
      </c>
      <c r="E239" t="s">
        <v>208</v>
      </c>
      <c r="F239">
        <v>96</v>
      </c>
      <c r="G239" t="s">
        <v>257</v>
      </c>
      <c r="H239" t="s">
        <v>257</v>
      </c>
      <c r="I239">
        <v>0</v>
      </c>
      <c r="J239">
        <v>0</v>
      </c>
      <c r="K239">
        <v>96</v>
      </c>
      <c r="L239">
        <v>0</v>
      </c>
      <c r="M239">
        <v>0</v>
      </c>
    </row>
    <row r="240" spans="1:15" x14ac:dyDescent="0.25">
      <c r="A240" t="str">
        <f t="shared" si="3"/>
        <v>31 DayApril-June 2024NHS LothianAll Cancer Types*</v>
      </c>
      <c r="B240" t="s">
        <v>255</v>
      </c>
      <c r="C240" t="s">
        <v>256</v>
      </c>
      <c r="D240" t="s">
        <v>172</v>
      </c>
      <c r="E240" t="s">
        <v>198</v>
      </c>
      <c r="F240">
        <v>1248</v>
      </c>
      <c r="G240" t="s">
        <v>257</v>
      </c>
      <c r="H240" t="s">
        <v>257</v>
      </c>
      <c r="I240">
        <v>3</v>
      </c>
      <c r="J240">
        <v>0.240384615384615</v>
      </c>
      <c r="K240">
        <v>1245</v>
      </c>
      <c r="L240">
        <v>39</v>
      </c>
      <c r="M240">
        <v>182</v>
      </c>
      <c r="N240">
        <v>15</v>
      </c>
      <c r="O240">
        <v>18</v>
      </c>
    </row>
    <row r="241" spans="1:15" x14ac:dyDescent="0.25">
      <c r="A241" t="str">
        <f t="shared" si="3"/>
        <v>31 DayApril-June 2024NHS LothianAll Cancer Types* (screened excluded)</v>
      </c>
      <c r="B241" t="s">
        <v>255</v>
      </c>
      <c r="C241" t="s">
        <v>256</v>
      </c>
      <c r="D241" t="s">
        <v>172</v>
      </c>
      <c r="E241" t="s">
        <v>199</v>
      </c>
      <c r="F241">
        <v>1136</v>
      </c>
      <c r="G241" t="s">
        <v>257</v>
      </c>
      <c r="H241" t="s">
        <v>257</v>
      </c>
      <c r="I241">
        <v>3</v>
      </c>
      <c r="J241">
        <v>0.264084507042254</v>
      </c>
      <c r="K241">
        <v>1133</v>
      </c>
      <c r="L241">
        <v>32</v>
      </c>
      <c r="M241">
        <v>178</v>
      </c>
      <c r="N241">
        <v>15</v>
      </c>
      <c r="O241">
        <v>18</v>
      </c>
    </row>
    <row r="242" spans="1:15" x14ac:dyDescent="0.25">
      <c r="A242" t="str">
        <f t="shared" si="3"/>
        <v>31 DayApril-June 2024NHS LothianAll Cancer Types* (screened only)</v>
      </c>
      <c r="B242" t="s">
        <v>255</v>
      </c>
      <c r="C242" t="s">
        <v>256</v>
      </c>
      <c r="D242" t="s">
        <v>172</v>
      </c>
      <c r="E242" t="s">
        <v>200</v>
      </c>
      <c r="F242">
        <v>112</v>
      </c>
      <c r="G242" t="s">
        <v>257</v>
      </c>
      <c r="H242" t="s">
        <v>257</v>
      </c>
      <c r="I242">
        <v>0</v>
      </c>
      <c r="J242">
        <v>0</v>
      </c>
      <c r="K242">
        <v>112</v>
      </c>
      <c r="L242">
        <v>7</v>
      </c>
      <c r="M242">
        <v>4</v>
      </c>
      <c r="N242">
        <v>21</v>
      </c>
      <c r="O242">
        <v>16</v>
      </c>
    </row>
    <row r="243" spans="1:15" x14ac:dyDescent="0.25">
      <c r="A243" t="str">
        <f t="shared" si="3"/>
        <v>31 DayApril-June 2024NHS LothianBreast</v>
      </c>
      <c r="B243" t="s">
        <v>255</v>
      </c>
      <c r="C243" t="s">
        <v>256</v>
      </c>
      <c r="D243" t="s">
        <v>172</v>
      </c>
      <c r="E243" t="s">
        <v>22</v>
      </c>
      <c r="F243">
        <v>239</v>
      </c>
      <c r="G243" t="s">
        <v>257</v>
      </c>
      <c r="H243" t="s">
        <v>257</v>
      </c>
      <c r="I243">
        <v>1</v>
      </c>
      <c r="J243">
        <v>0.418410041841004</v>
      </c>
      <c r="K243">
        <v>238</v>
      </c>
      <c r="L243">
        <v>8</v>
      </c>
      <c r="M243">
        <v>8</v>
      </c>
      <c r="N243">
        <v>14</v>
      </c>
      <c r="O243">
        <v>14</v>
      </c>
    </row>
    <row r="244" spans="1:15" x14ac:dyDescent="0.25">
      <c r="A244" t="str">
        <f t="shared" si="3"/>
        <v>31 DayApril-June 2024NHS LothianBreast (screened excluded)</v>
      </c>
      <c r="B244" t="s">
        <v>255</v>
      </c>
      <c r="C244" t="s">
        <v>256</v>
      </c>
      <c r="D244" t="s">
        <v>172</v>
      </c>
      <c r="E244" t="s">
        <v>201</v>
      </c>
      <c r="F244">
        <v>158</v>
      </c>
      <c r="G244" t="s">
        <v>257</v>
      </c>
      <c r="H244" t="s">
        <v>257</v>
      </c>
      <c r="I244">
        <v>1</v>
      </c>
      <c r="J244">
        <v>0.632911392405063</v>
      </c>
      <c r="K244">
        <v>157</v>
      </c>
      <c r="L244">
        <v>5</v>
      </c>
      <c r="M244">
        <v>8</v>
      </c>
      <c r="N244">
        <v>15</v>
      </c>
      <c r="O244">
        <v>14</v>
      </c>
    </row>
    <row r="245" spans="1:15" x14ac:dyDescent="0.25">
      <c r="A245" t="str">
        <f t="shared" si="3"/>
        <v>31 DayApril-June 2024NHS LothianBreast (screened only)</v>
      </c>
      <c r="B245" t="s">
        <v>255</v>
      </c>
      <c r="C245" t="s">
        <v>256</v>
      </c>
      <c r="D245" t="s">
        <v>172</v>
      </c>
      <c r="E245" t="s">
        <v>202</v>
      </c>
      <c r="F245">
        <v>81</v>
      </c>
      <c r="G245" t="s">
        <v>257</v>
      </c>
      <c r="H245" t="s">
        <v>257</v>
      </c>
      <c r="I245">
        <v>0</v>
      </c>
      <c r="J245">
        <v>0</v>
      </c>
      <c r="K245">
        <v>81</v>
      </c>
      <c r="L245">
        <v>3</v>
      </c>
      <c r="M245">
        <v>0</v>
      </c>
      <c r="N245">
        <v>6</v>
      </c>
    </row>
    <row r="246" spans="1:15" x14ac:dyDescent="0.25">
      <c r="A246" t="str">
        <f t="shared" si="3"/>
        <v>31 DayApril-June 2024NHS LothianCervical</v>
      </c>
      <c r="B246" t="s">
        <v>255</v>
      </c>
      <c r="C246" t="s">
        <v>256</v>
      </c>
      <c r="D246" t="s">
        <v>172</v>
      </c>
      <c r="E246" t="s">
        <v>23</v>
      </c>
      <c r="F246">
        <v>18</v>
      </c>
      <c r="G246" t="s">
        <v>257</v>
      </c>
      <c r="H246" t="s">
        <v>257</v>
      </c>
      <c r="I246">
        <v>0</v>
      </c>
      <c r="J246">
        <v>0</v>
      </c>
      <c r="K246">
        <v>18</v>
      </c>
      <c r="L246">
        <v>0</v>
      </c>
      <c r="M246">
        <v>2</v>
      </c>
    </row>
    <row r="247" spans="1:15" x14ac:dyDescent="0.25">
      <c r="A247" t="str">
        <f t="shared" si="3"/>
        <v>31 DayApril-June 2024NHS LothianCervical (screened excluded)</v>
      </c>
      <c r="B247" t="s">
        <v>255</v>
      </c>
      <c r="C247" t="s">
        <v>256</v>
      </c>
      <c r="D247" t="s">
        <v>172</v>
      </c>
      <c r="E247" t="s">
        <v>24</v>
      </c>
      <c r="F247">
        <v>14</v>
      </c>
      <c r="G247" t="s">
        <v>257</v>
      </c>
      <c r="H247" t="s">
        <v>257</v>
      </c>
      <c r="I247">
        <v>0</v>
      </c>
      <c r="J247">
        <v>0</v>
      </c>
      <c r="K247">
        <v>14</v>
      </c>
      <c r="L247">
        <v>0</v>
      </c>
      <c r="M247">
        <v>2</v>
      </c>
    </row>
    <row r="248" spans="1:15" x14ac:dyDescent="0.25">
      <c r="A248" t="str">
        <f t="shared" si="3"/>
        <v>31 DayApril-June 2024NHS LothianCervical (screened only)</v>
      </c>
      <c r="B248" t="s">
        <v>255</v>
      </c>
      <c r="C248" t="s">
        <v>256</v>
      </c>
      <c r="D248" t="s">
        <v>172</v>
      </c>
      <c r="E248" t="s">
        <v>25</v>
      </c>
      <c r="F248">
        <v>4</v>
      </c>
      <c r="G248" t="s">
        <v>257</v>
      </c>
      <c r="H248" t="s">
        <v>257</v>
      </c>
      <c r="I248">
        <v>0</v>
      </c>
      <c r="J248">
        <v>0</v>
      </c>
      <c r="K248">
        <v>4</v>
      </c>
      <c r="L248">
        <v>0</v>
      </c>
      <c r="M248">
        <v>0</v>
      </c>
    </row>
    <row r="249" spans="1:15" x14ac:dyDescent="0.25">
      <c r="A249" t="str">
        <f t="shared" si="3"/>
        <v>31 DayApril-June 2024NHS LothianColorectal</v>
      </c>
      <c r="B249" t="s">
        <v>255</v>
      </c>
      <c r="C249" t="s">
        <v>256</v>
      </c>
      <c r="D249" t="s">
        <v>172</v>
      </c>
      <c r="E249" t="s">
        <v>26</v>
      </c>
      <c r="F249">
        <v>130</v>
      </c>
      <c r="G249" t="s">
        <v>257</v>
      </c>
      <c r="H249" t="s">
        <v>257</v>
      </c>
      <c r="I249">
        <v>0</v>
      </c>
      <c r="J249">
        <v>0</v>
      </c>
      <c r="K249">
        <v>130</v>
      </c>
      <c r="L249">
        <v>8</v>
      </c>
      <c r="M249">
        <v>32</v>
      </c>
      <c r="N249">
        <v>13</v>
      </c>
      <c r="O249">
        <v>18</v>
      </c>
    </row>
    <row r="250" spans="1:15" x14ac:dyDescent="0.25">
      <c r="A250" t="str">
        <f t="shared" si="3"/>
        <v>31 DayApril-June 2024NHS LothianColorectal (screened excluded)</v>
      </c>
      <c r="B250" t="s">
        <v>255</v>
      </c>
      <c r="C250" t="s">
        <v>256</v>
      </c>
      <c r="D250" t="s">
        <v>172</v>
      </c>
      <c r="E250" t="s">
        <v>27</v>
      </c>
      <c r="F250">
        <v>103</v>
      </c>
      <c r="G250" t="s">
        <v>257</v>
      </c>
      <c r="H250" t="s">
        <v>257</v>
      </c>
      <c r="I250">
        <v>0</v>
      </c>
      <c r="J250">
        <v>0</v>
      </c>
      <c r="K250">
        <v>103</v>
      </c>
      <c r="L250">
        <v>4</v>
      </c>
      <c r="M250">
        <v>28</v>
      </c>
      <c r="N250">
        <v>7</v>
      </c>
      <c r="O250">
        <v>18</v>
      </c>
    </row>
    <row r="251" spans="1:15" x14ac:dyDescent="0.25">
      <c r="A251" t="str">
        <f t="shared" si="3"/>
        <v>31 DayApril-June 2024NHS LothianColorectal (screened only)</v>
      </c>
      <c r="B251" t="s">
        <v>255</v>
      </c>
      <c r="C251" t="s">
        <v>256</v>
      </c>
      <c r="D251" t="s">
        <v>172</v>
      </c>
      <c r="E251" t="s">
        <v>28</v>
      </c>
      <c r="F251">
        <v>27</v>
      </c>
      <c r="G251" t="s">
        <v>257</v>
      </c>
      <c r="H251" t="s">
        <v>257</v>
      </c>
      <c r="I251">
        <v>0</v>
      </c>
      <c r="J251">
        <v>0</v>
      </c>
      <c r="K251">
        <v>27</v>
      </c>
      <c r="L251">
        <v>4</v>
      </c>
      <c r="M251">
        <v>4</v>
      </c>
      <c r="N251">
        <v>24</v>
      </c>
      <c r="O251">
        <v>16</v>
      </c>
    </row>
    <row r="252" spans="1:15" x14ac:dyDescent="0.25">
      <c r="A252" t="str">
        <f t="shared" si="3"/>
        <v>31 DayApril-June 2024NHS LothianHead &amp; Neck</v>
      </c>
      <c r="B252" t="s">
        <v>255</v>
      </c>
      <c r="C252" t="s">
        <v>256</v>
      </c>
      <c r="D252" t="s">
        <v>172</v>
      </c>
      <c r="E252" t="s">
        <v>29</v>
      </c>
      <c r="F252">
        <v>76</v>
      </c>
      <c r="G252" t="s">
        <v>257</v>
      </c>
      <c r="H252" t="s">
        <v>257</v>
      </c>
      <c r="I252">
        <v>1</v>
      </c>
      <c r="J252">
        <v>1.31578947368421</v>
      </c>
      <c r="K252">
        <v>75</v>
      </c>
      <c r="L252">
        <v>1</v>
      </c>
      <c r="M252">
        <v>30</v>
      </c>
      <c r="O252">
        <v>17</v>
      </c>
    </row>
    <row r="253" spans="1:15" x14ac:dyDescent="0.25">
      <c r="A253" t="str">
        <f t="shared" si="3"/>
        <v>31 DayApril-June 2024NHS LothianLung</v>
      </c>
      <c r="B253" t="s">
        <v>255</v>
      </c>
      <c r="C253" t="s">
        <v>256</v>
      </c>
      <c r="D253" t="s">
        <v>172</v>
      </c>
      <c r="E253" t="s">
        <v>30</v>
      </c>
      <c r="F253">
        <v>199</v>
      </c>
      <c r="G253" t="s">
        <v>257</v>
      </c>
      <c r="H253" t="s">
        <v>257</v>
      </c>
      <c r="I253">
        <v>1</v>
      </c>
      <c r="J253">
        <v>0.50251256281406997</v>
      </c>
      <c r="K253">
        <v>198</v>
      </c>
      <c r="L253">
        <v>7</v>
      </c>
      <c r="M253">
        <v>38</v>
      </c>
      <c r="N253">
        <v>25</v>
      </c>
      <c r="O253">
        <v>14</v>
      </c>
    </row>
    <row r="254" spans="1:15" x14ac:dyDescent="0.25">
      <c r="A254" t="str">
        <f t="shared" si="3"/>
        <v>31 DayApril-June 2024NHS LothianLymphoma</v>
      </c>
      <c r="B254" t="s">
        <v>255</v>
      </c>
      <c r="C254" t="s">
        <v>256</v>
      </c>
      <c r="D254" t="s">
        <v>172</v>
      </c>
      <c r="E254" t="s">
        <v>31</v>
      </c>
      <c r="F254">
        <v>29</v>
      </c>
      <c r="G254" t="s">
        <v>257</v>
      </c>
      <c r="H254" t="s">
        <v>257</v>
      </c>
      <c r="I254">
        <v>0</v>
      </c>
      <c r="J254">
        <v>0</v>
      </c>
      <c r="K254">
        <v>29</v>
      </c>
      <c r="L254">
        <v>0</v>
      </c>
      <c r="M254">
        <v>0</v>
      </c>
    </row>
    <row r="255" spans="1:15" x14ac:dyDescent="0.25">
      <c r="A255" t="str">
        <f t="shared" si="3"/>
        <v>31 DayApril-June 2024NHS LothianMelanoma</v>
      </c>
      <c r="B255" t="s">
        <v>255</v>
      </c>
      <c r="C255" t="s">
        <v>256</v>
      </c>
      <c r="D255" t="s">
        <v>172</v>
      </c>
      <c r="E255" t="s">
        <v>32</v>
      </c>
      <c r="F255">
        <v>75</v>
      </c>
      <c r="G255" t="s">
        <v>257</v>
      </c>
      <c r="H255" t="s">
        <v>257</v>
      </c>
      <c r="I255">
        <v>0</v>
      </c>
      <c r="J255">
        <v>0</v>
      </c>
      <c r="K255">
        <v>75</v>
      </c>
      <c r="L255">
        <v>3</v>
      </c>
      <c r="M255">
        <v>0</v>
      </c>
      <c r="N255">
        <v>28</v>
      </c>
    </row>
    <row r="256" spans="1:15" x14ac:dyDescent="0.25">
      <c r="A256" t="str">
        <f t="shared" si="3"/>
        <v>31 DayApril-June 2024NHS LothianOvarian</v>
      </c>
      <c r="B256" t="s">
        <v>255</v>
      </c>
      <c r="C256" t="s">
        <v>256</v>
      </c>
      <c r="D256" t="s">
        <v>172</v>
      </c>
      <c r="E256" t="s">
        <v>33</v>
      </c>
      <c r="F256">
        <v>20</v>
      </c>
      <c r="G256" t="s">
        <v>257</v>
      </c>
      <c r="H256" t="s">
        <v>257</v>
      </c>
      <c r="I256">
        <v>0</v>
      </c>
      <c r="J256">
        <v>0</v>
      </c>
      <c r="K256">
        <v>20</v>
      </c>
      <c r="L256">
        <v>1</v>
      </c>
      <c r="M256">
        <v>0</v>
      </c>
    </row>
    <row r="257" spans="1:15" x14ac:dyDescent="0.25">
      <c r="A257" t="str">
        <f t="shared" si="3"/>
        <v>31 DayApril-June 2024NHS LothianUpper GI</v>
      </c>
      <c r="B257" t="s">
        <v>255</v>
      </c>
      <c r="C257" t="s">
        <v>256</v>
      </c>
      <c r="D257" t="s">
        <v>172</v>
      </c>
      <c r="E257" t="s">
        <v>34</v>
      </c>
      <c r="F257">
        <v>152</v>
      </c>
      <c r="G257" t="s">
        <v>257</v>
      </c>
      <c r="H257" t="s">
        <v>257</v>
      </c>
      <c r="I257">
        <v>0</v>
      </c>
      <c r="J257">
        <v>0</v>
      </c>
      <c r="K257">
        <v>152</v>
      </c>
      <c r="L257">
        <v>4</v>
      </c>
      <c r="M257">
        <v>20</v>
      </c>
      <c r="N257">
        <v>14</v>
      </c>
      <c r="O257">
        <v>13</v>
      </c>
    </row>
    <row r="258" spans="1:15" x14ac:dyDescent="0.25">
      <c r="A258" t="str">
        <f t="shared" si="3"/>
        <v>31 DayApril-June 2024NHS LothianUpper GI - Hepatopancreatobiliary</v>
      </c>
      <c r="B258" t="s">
        <v>255</v>
      </c>
      <c r="C258" t="s">
        <v>256</v>
      </c>
      <c r="D258" t="s">
        <v>172</v>
      </c>
      <c r="E258" t="s">
        <v>203</v>
      </c>
      <c r="F258">
        <v>97</v>
      </c>
      <c r="G258" t="s">
        <v>257</v>
      </c>
      <c r="H258" t="s">
        <v>257</v>
      </c>
      <c r="I258">
        <v>0</v>
      </c>
      <c r="J258">
        <v>0</v>
      </c>
      <c r="K258">
        <v>97</v>
      </c>
      <c r="L258">
        <v>2</v>
      </c>
      <c r="M258">
        <v>12</v>
      </c>
      <c r="O258">
        <v>15</v>
      </c>
    </row>
    <row r="259" spans="1:15" x14ac:dyDescent="0.25">
      <c r="A259" t="str">
        <f t="shared" ref="A259:A322" si="4">CONCATENATE(B259,C259,D259,E259)</f>
        <v>31 DayApril-June 2024NHS LothianUpper GI - Oesophagogastric</v>
      </c>
      <c r="B259" t="s">
        <v>255</v>
      </c>
      <c r="C259" t="s">
        <v>256</v>
      </c>
      <c r="D259" t="s">
        <v>172</v>
      </c>
      <c r="E259" t="s">
        <v>204</v>
      </c>
      <c r="F259">
        <v>55</v>
      </c>
      <c r="G259" t="s">
        <v>257</v>
      </c>
      <c r="H259" t="s">
        <v>257</v>
      </c>
      <c r="I259">
        <v>0</v>
      </c>
      <c r="J259">
        <v>0</v>
      </c>
      <c r="K259">
        <v>55</v>
      </c>
      <c r="L259">
        <v>2</v>
      </c>
      <c r="M259">
        <v>8</v>
      </c>
      <c r="O259">
        <v>8</v>
      </c>
    </row>
    <row r="260" spans="1:15" x14ac:dyDescent="0.25">
      <c r="A260" t="str">
        <f t="shared" si="4"/>
        <v>31 DayApril-June 2024NHS LothianUrological</v>
      </c>
      <c r="B260" t="s">
        <v>255</v>
      </c>
      <c r="C260" t="s">
        <v>256</v>
      </c>
      <c r="D260" t="s">
        <v>172</v>
      </c>
      <c r="E260" t="s">
        <v>205</v>
      </c>
      <c r="F260">
        <v>310</v>
      </c>
      <c r="G260" t="s">
        <v>257</v>
      </c>
      <c r="H260" t="s">
        <v>257</v>
      </c>
      <c r="I260">
        <v>0</v>
      </c>
      <c r="J260">
        <v>0</v>
      </c>
      <c r="K260">
        <v>310</v>
      </c>
      <c r="L260">
        <v>7</v>
      </c>
      <c r="M260">
        <v>52</v>
      </c>
      <c r="N260">
        <v>15</v>
      </c>
      <c r="O260">
        <v>48</v>
      </c>
    </row>
    <row r="261" spans="1:15" x14ac:dyDescent="0.25">
      <c r="A261" t="str">
        <f t="shared" si="4"/>
        <v>31 DayApril-June 2024NHS LothianUrology - Bladder</v>
      </c>
      <c r="B261" t="s">
        <v>255</v>
      </c>
      <c r="C261" t="s">
        <v>256</v>
      </c>
      <c r="D261" t="s">
        <v>172</v>
      </c>
      <c r="E261" t="s">
        <v>206</v>
      </c>
      <c r="F261">
        <v>25</v>
      </c>
      <c r="G261" t="s">
        <v>257</v>
      </c>
      <c r="H261" t="s">
        <v>257</v>
      </c>
      <c r="I261">
        <v>0</v>
      </c>
      <c r="J261">
        <v>0</v>
      </c>
      <c r="K261">
        <v>25</v>
      </c>
      <c r="L261">
        <v>0</v>
      </c>
      <c r="M261">
        <v>3</v>
      </c>
      <c r="O261">
        <v>38</v>
      </c>
    </row>
    <row r="262" spans="1:15" x14ac:dyDescent="0.25">
      <c r="A262" t="str">
        <f t="shared" si="4"/>
        <v>31 DayApril-June 2024NHS LothianUrology - Other</v>
      </c>
      <c r="B262" t="s">
        <v>255</v>
      </c>
      <c r="C262" t="s">
        <v>256</v>
      </c>
      <c r="D262" t="s">
        <v>172</v>
      </c>
      <c r="E262" t="s">
        <v>207</v>
      </c>
      <c r="F262">
        <v>71</v>
      </c>
      <c r="G262" t="s">
        <v>257</v>
      </c>
      <c r="H262" t="s">
        <v>257</v>
      </c>
      <c r="I262">
        <v>0</v>
      </c>
      <c r="J262">
        <v>0</v>
      </c>
      <c r="K262">
        <v>71</v>
      </c>
      <c r="L262">
        <v>1</v>
      </c>
      <c r="M262">
        <v>29</v>
      </c>
      <c r="O262">
        <v>55</v>
      </c>
    </row>
    <row r="263" spans="1:15" x14ac:dyDescent="0.25">
      <c r="A263" t="str">
        <f t="shared" si="4"/>
        <v>31 DayApril-June 2024NHS LothianUrology - Prostate</v>
      </c>
      <c r="B263" t="s">
        <v>255</v>
      </c>
      <c r="C263" t="s">
        <v>256</v>
      </c>
      <c r="D263" t="s">
        <v>172</v>
      </c>
      <c r="E263" t="s">
        <v>208</v>
      </c>
      <c r="F263">
        <v>214</v>
      </c>
      <c r="G263" t="s">
        <v>257</v>
      </c>
      <c r="H263" t="s">
        <v>257</v>
      </c>
      <c r="I263">
        <v>0</v>
      </c>
      <c r="J263">
        <v>0</v>
      </c>
      <c r="K263">
        <v>214</v>
      </c>
      <c r="L263">
        <v>6</v>
      </c>
      <c r="M263">
        <v>20</v>
      </c>
      <c r="N263">
        <v>14</v>
      </c>
      <c r="O263">
        <v>32</v>
      </c>
    </row>
    <row r="264" spans="1:15" x14ac:dyDescent="0.25">
      <c r="A264" t="str">
        <f t="shared" si="4"/>
        <v>31 DayApril-June 2024NHS OrkneyAll Cancer Types*</v>
      </c>
      <c r="B264" t="s">
        <v>255</v>
      </c>
      <c r="C264" t="s">
        <v>256</v>
      </c>
      <c r="D264" t="s">
        <v>173</v>
      </c>
      <c r="E264" t="s">
        <v>198</v>
      </c>
      <c r="F264">
        <v>7</v>
      </c>
      <c r="G264" t="s">
        <v>257</v>
      </c>
      <c r="H264" t="s">
        <v>257</v>
      </c>
      <c r="I264">
        <v>1</v>
      </c>
      <c r="J264">
        <v>14.285714285714301</v>
      </c>
      <c r="K264">
        <v>6</v>
      </c>
      <c r="L264">
        <v>0</v>
      </c>
      <c r="M264">
        <v>0</v>
      </c>
    </row>
    <row r="265" spans="1:15" x14ac:dyDescent="0.25">
      <c r="A265" t="str">
        <f t="shared" si="4"/>
        <v>31 DayApril-June 2024NHS OrkneyAll Cancer Types* (screened excluded)</v>
      </c>
      <c r="B265" t="s">
        <v>255</v>
      </c>
      <c r="C265" t="s">
        <v>256</v>
      </c>
      <c r="D265" t="s">
        <v>173</v>
      </c>
      <c r="E265" t="s">
        <v>199</v>
      </c>
      <c r="F265">
        <v>7</v>
      </c>
      <c r="G265" t="s">
        <v>257</v>
      </c>
      <c r="H265" t="s">
        <v>257</v>
      </c>
      <c r="I265">
        <v>1</v>
      </c>
      <c r="J265">
        <v>14.285714285714301</v>
      </c>
      <c r="K265">
        <v>6</v>
      </c>
      <c r="L265">
        <v>0</v>
      </c>
      <c r="M265">
        <v>0</v>
      </c>
    </row>
    <row r="266" spans="1:15" x14ac:dyDescent="0.25">
      <c r="A266" t="str">
        <f t="shared" si="4"/>
        <v>31 DayApril-June 2024NHS OrkneyLung</v>
      </c>
      <c r="B266" t="s">
        <v>255</v>
      </c>
      <c r="C266" t="s">
        <v>256</v>
      </c>
      <c r="D266" t="s">
        <v>173</v>
      </c>
      <c r="E266" t="s">
        <v>30</v>
      </c>
      <c r="F266">
        <v>2</v>
      </c>
      <c r="G266" t="s">
        <v>257</v>
      </c>
      <c r="H266" t="s">
        <v>257</v>
      </c>
      <c r="I266">
        <v>0</v>
      </c>
      <c r="J266">
        <v>0</v>
      </c>
      <c r="K266">
        <v>2</v>
      </c>
      <c r="L266">
        <v>0</v>
      </c>
      <c r="M266">
        <v>0</v>
      </c>
    </row>
    <row r="267" spans="1:15" x14ac:dyDescent="0.25">
      <c r="A267" t="str">
        <f t="shared" si="4"/>
        <v>31 DayApril-June 2024NHS OrkneyMelanoma</v>
      </c>
      <c r="B267" t="s">
        <v>255</v>
      </c>
      <c r="C267" t="s">
        <v>256</v>
      </c>
      <c r="D267" t="s">
        <v>173</v>
      </c>
      <c r="E267" t="s">
        <v>32</v>
      </c>
      <c r="F267">
        <v>1</v>
      </c>
      <c r="G267" t="s">
        <v>257</v>
      </c>
      <c r="H267" t="s">
        <v>257</v>
      </c>
      <c r="I267">
        <v>0</v>
      </c>
      <c r="J267">
        <v>0</v>
      </c>
      <c r="K267">
        <v>1</v>
      </c>
      <c r="L267">
        <v>0</v>
      </c>
      <c r="M267">
        <v>0</v>
      </c>
    </row>
    <row r="268" spans="1:15" x14ac:dyDescent="0.25">
      <c r="A268" t="str">
        <f t="shared" si="4"/>
        <v>31 DayApril-June 2024NHS OrkneyUpper GI</v>
      </c>
      <c r="B268" t="s">
        <v>255</v>
      </c>
      <c r="C268" t="s">
        <v>256</v>
      </c>
      <c r="D268" t="s">
        <v>173</v>
      </c>
      <c r="E268" t="s">
        <v>34</v>
      </c>
      <c r="F268">
        <v>3</v>
      </c>
      <c r="G268" t="s">
        <v>257</v>
      </c>
      <c r="H268" t="s">
        <v>257</v>
      </c>
      <c r="I268">
        <v>1</v>
      </c>
      <c r="J268">
        <v>33.3333333333333</v>
      </c>
      <c r="K268">
        <v>2</v>
      </c>
      <c r="L268">
        <v>0</v>
      </c>
      <c r="M268">
        <v>0</v>
      </c>
    </row>
    <row r="269" spans="1:15" x14ac:dyDescent="0.25">
      <c r="A269" t="str">
        <f t="shared" si="4"/>
        <v>31 DayApril-June 2024NHS OrkneyUpper GI - Oesophagogastric</v>
      </c>
      <c r="B269" t="s">
        <v>255</v>
      </c>
      <c r="C269" t="s">
        <v>256</v>
      </c>
      <c r="D269" t="s">
        <v>173</v>
      </c>
      <c r="E269" t="s">
        <v>204</v>
      </c>
      <c r="F269">
        <v>3</v>
      </c>
      <c r="G269" t="s">
        <v>257</v>
      </c>
      <c r="H269" t="s">
        <v>257</v>
      </c>
      <c r="I269">
        <v>1</v>
      </c>
      <c r="J269">
        <v>33.3333333333333</v>
      </c>
      <c r="K269">
        <v>2</v>
      </c>
      <c r="L269">
        <v>0</v>
      </c>
      <c r="M269">
        <v>0</v>
      </c>
    </row>
    <row r="270" spans="1:15" x14ac:dyDescent="0.25">
      <c r="A270" t="str">
        <f t="shared" si="4"/>
        <v>31 DayApril-June 2024NHS OrkneyUrological</v>
      </c>
      <c r="B270" t="s">
        <v>255</v>
      </c>
      <c r="C270" t="s">
        <v>256</v>
      </c>
      <c r="D270" t="s">
        <v>173</v>
      </c>
      <c r="E270" t="s">
        <v>205</v>
      </c>
      <c r="F270">
        <v>1</v>
      </c>
      <c r="G270" t="s">
        <v>257</v>
      </c>
      <c r="H270" t="s">
        <v>257</v>
      </c>
      <c r="I270">
        <v>0</v>
      </c>
      <c r="J270">
        <v>0</v>
      </c>
      <c r="K270">
        <v>1</v>
      </c>
      <c r="L270">
        <v>0</v>
      </c>
      <c r="M270">
        <v>0</v>
      </c>
    </row>
    <row r="271" spans="1:15" x14ac:dyDescent="0.25">
      <c r="A271" t="str">
        <f t="shared" si="4"/>
        <v>31 DayApril-June 2024NHS OrkneyUrology - Prostate</v>
      </c>
      <c r="B271" t="s">
        <v>255</v>
      </c>
      <c r="C271" t="s">
        <v>256</v>
      </c>
      <c r="D271" t="s">
        <v>173</v>
      </c>
      <c r="E271" t="s">
        <v>208</v>
      </c>
      <c r="F271">
        <v>1</v>
      </c>
      <c r="G271" t="s">
        <v>257</v>
      </c>
      <c r="H271" t="s">
        <v>257</v>
      </c>
      <c r="I271">
        <v>0</v>
      </c>
      <c r="J271">
        <v>0</v>
      </c>
      <c r="K271">
        <v>1</v>
      </c>
      <c r="L271">
        <v>0</v>
      </c>
      <c r="M271">
        <v>0</v>
      </c>
    </row>
    <row r="272" spans="1:15" x14ac:dyDescent="0.25">
      <c r="A272" t="str">
        <f t="shared" si="4"/>
        <v>31 DayApril-June 2024NHS ScotlandAll Cancer Types*</v>
      </c>
      <c r="B272" t="s">
        <v>255</v>
      </c>
      <c r="C272" t="s">
        <v>256</v>
      </c>
      <c r="D272" t="s">
        <v>0</v>
      </c>
      <c r="E272" t="s">
        <v>198</v>
      </c>
      <c r="F272">
        <v>7078</v>
      </c>
      <c r="G272" t="s">
        <v>257</v>
      </c>
      <c r="H272" t="s">
        <v>257</v>
      </c>
      <c r="I272">
        <v>94</v>
      </c>
      <c r="J272">
        <v>1.3280587736648799</v>
      </c>
      <c r="K272">
        <v>6984</v>
      </c>
      <c r="L272">
        <v>180</v>
      </c>
      <c r="M272">
        <v>759</v>
      </c>
      <c r="N272">
        <v>15</v>
      </c>
      <c r="O272">
        <v>17</v>
      </c>
    </row>
    <row r="273" spans="1:15" x14ac:dyDescent="0.25">
      <c r="A273" t="str">
        <f t="shared" si="4"/>
        <v>31 DayApril-June 2024NHS ScotlandAll Cancer Types* (screened excluded)</v>
      </c>
      <c r="B273" t="s">
        <v>255</v>
      </c>
      <c r="C273" t="s">
        <v>256</v>
      </c>
      <c r="D273" t="s">
        <v>0</v>
      </c>
      <c r="E273" t="s">
        <v>199</v>
      </c>
      <c r="F273">
        <v>6490</v>
      </c>
      <c r="G273" t="s">
        <v>257</v>
      </c>
      <c r="H273" t="s">
        <v>257</v>
      </c>
      <c r="I273">
        <v>94</v>
      </c>
      <c r="J273">
        <v>1.4483821263482299</v>
      </c>
      <c r="K273">
        <v>6396</v>
      </c>
      <c r="L273">
        <v>146</v>
      </c>
      <c r="M273">
        <v>656</v>
      </c>
      <c r="N273">
        <v>15</v>
      </c>
      <c r="O273">
        <v>17</v>
      </c>
    </row>
    <row r="274" spans="1:15" x14ac:dyDescent="0.25">
      <c r="A274" t="str">
        <f t="shared" si="4"/>
        <v>31 DayApril-June 2024NHS ScotlandAll Cancer Types* (screened only)</v>
      </c>
      <c r="B274" t="s">
        <v>255</v>
      </c>
      <c r="C274" t="s">
        <v>256</v>
      </c>
      <c r="D274" t="s">
        <v>0</v>
      </c>
      <c r="E274" t="s">
        <v>200</v>
      </c>
      <c r="F274">
        <v>588</v>
      </c>
      <c r="G274" t="s">
        <v>257</v>
      </c>
      <c r="H274" t="s">
        <v>257</v>
      </c>
      <c r="I274">
        <v>0</v>
      </c>
      <c r="J274">
        <v>0</v>
      </c>
      <c r="K274">
        <v>588</v>
      </c>
      <c r="L274">
        <v>34</v>
      </c>
      <c r="M274">
        <v>103</v>
      </c>
      <c r="N274">
        <v>14</v>
      </c>
      <c r="O274">
        <v>15</v>
      </c>
    </row>
    <row r="275" spans="1:15" x14ac:dyDescent="0.25">
      <c r="A275" t="str">
        <f t="shared" si="4"/>
        <v>31 DayApril-June 2024NHS ScotlandBreast</v>
      </c>
      <c r="B275" t="s">
        <v>255</v>
      </c>
      <c r="C275" t="s">
        <v>256</v>
      </c>
      <c r="D275" t="s">
        <v>0</v>
      </c>
      <c r="E275" t="s">
        <v>22</v>
      </c>
      <c r="F275">
        <v>1261</v>
      </c>
      <c r="G275" t="s">
        <v>257</v>
      </c>
      <c r="H275" t="s">
        <v>257</v>
      </c>
      <c r="I275">
        <v>2</v>
      </c>
      <c r="J275">
        <v>0.15860428231562301</v>
      </c>
      <c r="K275">
        <v>1259</v>
      </c>
      <c r="L275">
        <v>54</v>
      </c>
      <c r="M275">
        <v>155</v>
      </c>
      <c r="N275">
        <v>14</v>
      </c>
      <c r="O275">
        <v>13</v>
      </c>
    </row>
    <row r="276" spans="1:15" x14ac:dyDescent="0.25">
      <c r="A276" t="str">
        <f t="shared" si="4"/>
        <v>31 DayApril-June 2024NHS ScotlandBreast (screened excluded)</v>
      </c>
      <c r="B276" t="s">
        <v>255</v>
      </c>
      <c r="C276" t="s">
        <v>256</v>
      </c>
      <c r="D276" t="s">
        <v>0</v>
      </c>
      <c r="E276" t="s">
        <v>201</v>
      </c>
      <c r="F276">
        <v>857</v>
      </c>
      <c r="G276" t="s">
        <v>257</v>
      </c>
      <c r="H276" t="s">
        <v>257</v>
      </c>
      <c r="I276">
        <v>2</v>
      </c>
      <c r="J276">
        <v>0.233372228704784</v>
      </c>
      <c r="K276">
        <v>855</v>
      </c>
      <c r="L276">
        <v>29</v>
      </c>
      <c r="M276">
        <v>98</v>
      </c>
      <c r="N276">
        <v>14</v>
      </c>
      <c r="O276">
        <v>12</v>
      </c>
    </row>
    <row r="277" spans="1:15" x14ac:dyDescent="0.25">
      <c r="A277" t="str">
        <f t="shared" si="4"/>
        <v>31 DayApril-June 2024NHS ScotlandBreast (screened only)</v>
      </c>
      <c r="B277" t="s">
        <v>255</v>
      </c>
      <c r="C277" t="s">
        <v>256</v>
      </c>
      <c r="D277" t="s">
        <v>0</v>
      </c>
      <c r="E277" t="s">
        <v>202</v>
      </c>
      <c r="F277">
        <v>404</v>
      </c>
      <c r="G277" t="s">
        <v>257</v>
      </c>
      <c r="H277" t="s">
        <v>257</v>
      </c>
      <c r="I277">
        <v>0</v>
      </c>
      <c r="J277">
        <v>0</v>
      </c>
      <c r="K277">
        <v>404</v>
      </c>
      <c r="L277">
        <v>25</v>
      </c>
      <c r="M277">
        <v>57</v>
      </c>
      <c r="N277">
        <v>9</v>
      </c>
      <c r="O277">
        <v>15</v>
      </c>
    </row>
    <row r="278" spans="1:15" x14ac:dyDescent="0.25">
      <c r="A278" t="str">
        <f t="shared" si="4"/>
        <v>31 DayApril-June 2024NHS ScotlandCervical</v>
      </c>
      <c r="B278" t="s">
        <v>255</v>
      </c>
      <c r="C278" t="s">
        <v>256</v>
      </c>
      <c r="D278" t="s">
        <v>0</v>
      </c>
      <c r="E278" t="s">
        <v>23</v>
      </c>
      <c r="F278">
        <v>79</v>
      </c>
      <c r="G278" t="s">
        <v>257</v>
      </c>
      <c r="H278" t="s">
        <v>257</v>
      </c>
      <c r="I278">
        <v>3</v>
      </c>
      <c r="J278">
        <v>3.79746835443038</v>
      </c>
      <c r="K278">
        <v>76</v>
      </c>
      <c r="L278">
        <v>1</v>
      </c>
      <c r="M278">
        <v>7</v>
      </c>
      <c r="O278">
        <v>12</v>
      </c>
    </row>
    <row r="279" spans="1:15" x14ac:dyDescent="0.25">
      <c r="A279" t="str">
        <f t="shared" si="4"/>
        <v>31 DayApril-June 2024NHS ScotlandCervical (screened excluded)</v>
      </c>
      <c r="B279" t="s">
        <v>255</v>
      </c>
      <c r="C279" t="s">
        <v>256</v>
      </c>
      <c r="D279" t="s">
        <v>0</v>
      </c>
      <c r="E279" t="s">
        <v>24</v>
      </c>
      <c r="F279">
        <v>58</v>
      </c>
      <c r="G279" t="s">
        <v>257</v>
      </c>
      <c r="H279" t="s">
        <v>257</v>
      </c>
      <c r="I279">
        <v>3</v>
      </c>
      <c r="J279">
        <v>5.1724137931034502</v>
      </c>
      <c r="K279">
        <v>55</v>
      </c>
      <c r="L279">
        <v>0</v>
      </c>
      <c r="M279">
        <v>6</v>
      </c>
      <c r="O279">
        <v>13</v>
      </c>
    </row>
    <row r="280" spans="1:15" x14ac:dyDescent="0.25">
      <c r="A280" t="str">
        <f t="shared" si="4"/>
        <v>31 DayApril-June 2024NHS ScotlandCervical (screened only)</v>
      </c>
      <c r="B280" t="s">
        <v>255</v>
      </c>
      <c r="C280" t="s">
        <v>256</v>
      </c>
      <c r="D280" t="s">
        <v>0</v>
      </c>
      <c r="E280" t="s">
        <v>25</v>
      </c>
      <c r="F280">
        <v>21</v>
      </c>
      <c r="G280" t="s">
        <v>257</v>
      </c>
      <c r="H280" t="s">
        <v>257</v>
      </c>
      <c r="I280">
        <v>0</v>
      </c>
      <c r="J280">
        <v>0</v>
      </c>
      <c r="K280">
        <v>21</v>
      </c>
      <c r="L280">
        <v>1</v>
      </c>
      <c r="M280">
        <v>1</v>
      </c>
    </row>
    <row r="281" spans="1:15" x14ac:dyDescent="0.25">
      <c r="A281" t="str">
        <f t="shared" si="4"/>
        <v>31 DayApril-June 2024NHS ScotlandColorectal</v>
      </c>
      <c r="B281" t="s">
        <v>255</v>
      </c>
      <c r="C281" t="s">
        <v>256</v>
      </c>
      <c r="D281" t="s">
        <v>0</v>
      </c>
      <c r="E281" t="s">
        <v>26</v>
      </c>
      <c r="F281">
        <v>886</v>
      </c>
      <c r="G281" t="s">
        <v>257</v>
      </c>
      <c r="H281" t="s">
        <v>257</v>
      </c>
      <c r="I281">
        <v>17</v>
      </c>
      <c r="J281">
        <v>1.9187358916478601</v>
      </c>
      <c r="K281">
        <v>869</v>
      </c>
      <c r="L281">
        <v>23</v>
      </c>
      <c r="M281">
        <v>156</v>
      </c>
      <c r="N281">
        <v>19</v>
      </c>
      <c r="O281">
        <v>17</v>
      </c>
    </row>
    <row r="282" spans="1:15" x14ac:dyDescent="0.25">
      <c r="A282" t="str">
        <f t="shared" si="4"/>
        <v>31 DayApril-June 2024NHS ScotlandColorectal (screened excluded)</v>
      </c>
      <c r="B282" t="s">
        <v>255</v>
      </c>
      <c r="C282" t="s">
        <v>256</v>
      </c>
      <c r="D282" t="s">
        <v>0</v>
      </c>
      <c r="E282" t="s">
        <v>27</v>
      </c>
      <c r="F282">
        <v>723</v>
      </c>
      <c r="G282" t="s">
        <v>257</v>
      </c>
      <c r="H282" t="s">
        <v>257</v>
      </c>
      <c r="I282">
        <v>17</v>
      </c>
      <c r="J282">
        <v>2.3513139695712302</v>
      </c>
      <c r="K282">
        <v>706</v>
      </c>
      <c r="L282">
        <v>15</v>
      </c>
      <c r="M282">
        <v>111</v>
      </c>
      <c r="N282">
        <v>15</v>
      </c>
      <c r="O282">
        <v>17</v>
      </c>
    </row>
    <row r="283" spans="1:15" x14ac:dyDescent="0.25">
      <c r="A283" t="str">
        <f t="shared" si="4"/>
        <v>31 DayApril-June 2024NHS ScotlandColorectal (screened only)</v>
      </c>
      <c r="B283" t="s">
        <v>255</v>
      </c>
      <c r="C283" t="s">
        <v>256</v>
      </c>
      <c r="D283" t="s">
        <v>0</v>
      </c>
      <c r="E283" t="s">
        <v>28</v>
      </c>
      <c r="F283">
        <v>163</v>
      </c>
      <c r="G283" t="s">
        <v>257</v>
      </c>
      <c r="H283" t="s">
        <v>257</v>
      </c>
      <c r="I283">
        <v>0</v>
      </c>
      <c r="J283">
        <v>0</v>
      </c>
      <c r="K283">
        <v>163</v>
      </c>
      <c r="L283">
        <v>8</v>
      </c>
      <c r="M283">
        <v>45</v>
      </c>
      <c r="N283">
        <v>20</v>
      </c>
      <c r="O283">
        <v>17</v>
      </c>
    </row>
    <row r="284" spans="1:15" x14ac:dyDescent="0.25">
      <c r="A284" t="str">
        <f t="shared" si="4"/>
        <v>31 DayApril-June 2024NHS ScotlandHead &amp; Neck</v>
      </c>
      <c r="B284" t="s">
        <v>255</v>
      </c>
      <c r="C284" t="s">
        <v>256</v>
      </c>
      <c r="D284" t="s">
        <v>0</v>
      </c>
      <c r="E284" t="s">
        <v>29</v>
      </c>
      <c r="F284">
        <v>300</v>
      </c>
      <c r="G284" t="s">
        <v>257</v>
      </c>
      <c r="H284" t="s">
        <v>257</v>
      </c>
      <c r="I284">
        <v>5</v>
      </c>
      <c r="J284">
        <v>1.6666666666666701</v>
      </c>
      <c r="K284">
        <v>295</v>
      </c>
      <c r="L284">
        <v>5</v>
      </c>
      <c r="M284">
        <v>50</v>
      </c>
      <c r="N284">
        <v>7</v>
      </c>
      <c r="O284">
        <v>15</v>
      </c>
    </row>
    <row r="285" spans="1:15" x14ac:dyDescent="0.25">
      <c r="A285" t="str">
        <f t="shared" si="4"/>
        <v>31 DayApril-June 2024NHS ScotlandLung</v>
      </c>
      <c r="B285" t="s">
        <v>255</v>
      </c>
      <c r="C285" t="s">
        <v>256</v>
      </c>
      <c r="D285" t="s">
        <v>0</v>
      </c>
      <c r="E285" t="s">
        <v>30</v>
      </c>
      <c r="F285">
        <v>1165</v>
      </c>
      <c r="G285" t="s">
        <v>257</v>
      </c>
      <c r="H285" t="s">
        <v>257</v>
      </c>
      <c r="I285">
        <v>37</v>
      </c>
      <c r="J285">
        <v>3.17596566523605</v>
      </c>
      <c r="K285">
        <v>1128</v>
      </c>
      <c r="L285">
        <v>23</v>
      </c>
      <c r="M285">
        <v>112</v>
      </c>
      <c r="N285">
        <v>14</v>
      </c>
      <c r="O285">
        <v>14</v>
      </c>
    </row>
    <row r="286" spans="1:15" x14ac:dyDescent="0.25">
      <c r="A286" t="str">
        <f t="shared" si="4"/>
        <v>31 DayApril-June 2024NHS ScotlandLymphoma</v>
      </c>
      <c r="B286" t="s">
        <v>255</v>
      </c>
      <c r="C286" t="s">
        <v>256</v>
      </c>
      <c r="D286" t="s">
        <v>0</v>
      </c>
      <c r="E286" t="s">
        <v>31</v>
      </c>
      <c r="F286">
        <v>221</v>
      </c>
      <c r="G286" t="s">
        <v>257</v>
      </c>
      <c r="H286" t="s">
        <v>257</v>
      </c>
      <c r="I286">
        <v>5</v>
      </c>
      <c r="J286">
        <v>2.2624434389140302</v>
      </c>
      <c r="K286">
        <v>216</v>
      </c>
      <c r="L286">
        <v>2</v>
      </c>
      <c r="M286">
        <v>6</v>
      </c>
      <c r="O286">
        <v>4</v>
      </c>
    </row>
    <row r="287" spans="1:15" x14ac:dyDescent="0.25">
      <c r="A287" t="str">
        <f t="shared" si="4"/>
        <v>31 DayApril-June 2024NHS ScotlandMelanoma</v>
      </c>
      <c r="B287" t="s">
        <v>255</v>
      </c>
      <c r="C287" t="s">
        <v>256</v>
      </c>
      <c r="D287" t="s">
        <v>0</v>
      </c>
      <c r="E287" t="s">
        <v>32</v>
      </c>
      <c r="F287">
        <v>458</v>
      </c>
      <c r="G287" t="s">
        <v>257</v>
      </c>
      <c r="H287" t="s">
        <v>257</v>
      </c>
      <c r="I287">
        <v>0</v>
      </c>
      <c r="J287">
        <v>0</v>
      </c>
      <c r="K287">
        <v>458</v>
      </c>
      <c r="L287">
        <v>13</v>
      </c>
      <c r="M287">
        <v>4</v>
      </c>
      <c r="N287">
        <v>28</v>
      </c>
      <c r="O287">
        <v>42</v>
      </c>
    </row>
    <row r="288" spans="1:15" x14ac:dyDescent="0.25">
      <c r="A288" t="str">
        <f t="shared" si="4"/>
        <v>31 DayApril-June 2024NHS ScotlandOvarian</v>
      </c>
      <c r="B288" t="s">
        <v>255</v>
      </c>
      <c r="C288" t="s">
        <v>256</v>
      </c>
      <c r="D288" t="s">
        <v>0</v>
      </c>
      <c r="E288" t="s">
        <v>33</v>
      </c>
      <c r="F288">
        <v>113</v>
      </c>
      <c r="G288" t="s">
        <v>257</v>
      </c>
      <c r="H288" t="s">
        <v>257</v>
      </c>
      <c r="I288">
        <v>2</v>
      </c>
      <c r="J288">
        <v>1.76991150442478</v>
      </c>
      <c r="K288">
        <v>111</v>
      </c>
      <c r="L288">
        <v>1</v>
      </c>
      <c r="M288">
        <v>10</v>
      </c>
      <c r="O288">
        <v>16</v>
      </c>
    </row>
    <row r="289" spans="1:15" x14ac:dyDescent="0.25">
      <c r="A289" t="str">
        <f t="shared" si="4"/>
        <v>31 DayApril-June 2024NHS ScotlandUpper GI</v>
      </c>
      <c r="B289" t="s">
        <v>255</v>
      </c>
      <c r="C289" t="s">
        <v>256</v>
      </c>
      <c r="D289" t="s">
        <v>0</v>
      </c>
      <c r="E289" t="s">
        <v>34</v>
      </c>
      <c r="F289">
        <v>719</v>
      </c>
      <c r="G289" t="s">
        <v>257</v>
      </c>
      <c r="H289" t="s">
        <v>257</v>
      </c>
      <c r="I289">
        <v>14</v>
      </c>
      <c r="J289">
        <v>1.9471488178025</v>
      </c>
      <c r="K289">
        <v>705</v>
      </c>
      <c r="L289">
        <v>6</v>
      </c>
      <c r="M289">
        <v>48</v>
      </c>
      <c r="N289">
        <v>14</v>
      </c>
      <c r="O289">
        <v>14</v>
      </c>
    </row>
    <row r="290" spans="1:15" x14ac:dyDescent="0.25">
      <c r="A290" t="str">
        <f t="shared" si="4"/>
        <v>31 DayApril-June 2024NHS ScotlandUpper GI - Hepatopancreatobiliary</v>
      </c>
      <c r="B290" t="s">
        <v>255</v>
      </c>
      <c r="C290" t="s">
        <v>256</v>
      </c>
      <c r="D290" t="s">
        <v>0</v>
      </c>
      <c r="E290" t="s">
        <v>203</v>
      </c>
      <c r="F290">
        <v>383</v>
      </c>
      <c r="G290" t="s">
        <v>257</v>
      </c>
      <c r="H290" t="s">
        <v>257</v>
      </c>
      <c r="I290">
        <v>10</v>
      </c>
      <c r="J290">
        <v>2.6109660574412499</v>
      </c>
      <c r="K290">
        <v>373</v>
      </c>
      <c r="L290">
        <v>2</v>
      </c>
      <c r="M290">
        <v>25</v>
      </c>
      <c r="O290">
        <v>18</v>
      </c>
    </row>
    <row r="291" spans="1:15" x14ac:dyDescent="0.25">
      <c r="A291" t="str">
        <f t="shared" si="4"/>
        <v>31 DayApril-June 2024NHS ScotlandUpper GI - Oesophagogastric</v>
      </c>
      <c r="B291" t="s">
        <v>255</v>
      </c>
      <c r="C291" t="s">
        <v>256</v>
      </c>
      <c r="D291" t="s">
        <v>0</v>
      </c>
      <c r="E291" t="s">
        <v>204</v>
      </c>
      <c r="F291">
        <v>336</v>
      </c>
      <c r="G291" t="s">
        <v>257</v>
      </c>
      <c r="H291" t="s">
        <v>257</v>
      </c>
      <c r="I291">
        <v>4</v>
      </c>
      <c r="J291">
        <v>1.19047619047619</v>
      </c>
      <c r="K291">
        <v>332</v>
      </c>
      <c r="L291">
        <v>4</v>
      </c>
      <c r="M291">
        <v>23</v>
      </c>
      <c r="N291">
        <v>9</v>
      </c>
      <c r="O291">
        <v>7</v>
      </c>
    </row>
    <row r="292" spans="1:15" x14ac:dyDescent="0.25">
      <c r="A292" t="str">
        <f t="shared" si="4"/>
        <v>31 DayApril-June 2024NHS ScotlandUrological</v>
      </c>
      <c r="B292" t="s">
        <v>255</v>
      </c>
      <c r="C292" t="s">
        <v>256</v>
      </c>
      <c r="D292" t="s">
        <v>0</v>
      </c>
      <c r="E292" t="s">
        <v>205</v>
      </c>
      <c r="F292">
        <v>1876</v>
      </c>
      <c r="G292" t="s">
        <v>257</v>
      </c>
      <c r="H292" t="s">
        <v>257</v>
      </c>
      <c r="I292">
        <v>9</v>
      </c>
      <c r="J292">
        <v>0.47974413646055403</v>
      </c>
      <c r="K292">
        <v>1867</v>
      </c>
      <c r="L292">
        <v>52</v>
      </c>
      <c r="M292">
        <v>211</v>
      </c>
      <c r="N292">
        <v>28</v>
      </c>
      <c r="O292">
        <v>28</v>
      </c>
    </row>
    <row r="293" spans="1:15" x14ac:dyDescent="0.25">
      <c r="A293" t="str">
        <f t="shared" si="4"/>
        <v>31 DayApril-June 2024NHS ScotlandUrology - Bladder</v>
      </c>
      <c r="B293" t="s">
        <v>255</v>
      </c>
      <c r="C293" t="s">
        <v>256</v>
      </c>
      <c r="D293" t="s">
        <v>0</v>
      </c>
      <c r="E293" t="s">
        <v>206</v>
      </c>
      <c r="F293">
        <v>188</v>
      </c>
      <c r="G293" t="s">
        <v>257</v>
      </c>
      <c r="H293" t="s">
        <v>257</v>
      </c>
      <c r="I293">
        <v>0</v>
      </c>
      <c r="J293">
        <v>0</v>
      </c>
      <c r="K293">
        <v>188</v>
      </c>
      <c r="L293">
        <v>11</v>
      </c>
      <c r="M293">
        <v>43</v>
      </c>
      <c r="N293">
        <v>16</v>
      </c>
      <c r="O293">
        <v>17</v>
      </c>
    </row>
    <row r="294" spans="1:15" x14ac:dyDescent="0.25">
      <c r="A294" t="str">
        <f t="shared" si="4"/>
        <v>31 DayApril-June 2024NHS ScotlandUrology - Other</v>
      </c>
      <c r="B294" t="s">
        <v>255</v>
      </c>
      <c r="C294" t="s">
        <v>256</v>
      </c>
      <c r="D294" t="s">
        <v>0</v>
      </c>
      <c r="E294" t="s">
        <v>207</v>
      </c>
      <c r="F294">
        <v>322</v>
      </c>
      <c r="G294" t="s">
        <v>257</v>
      </c>
      <c r="H294" t="s">
        <v>257</v>
      </c>
      <c r="I294">
        <v>2</v>
      </c>
      <c r="J294">
        <v>0.62111801242235998</v>
      </c>
      <c r="K294">
        <v>320</v>
      </c>
      <c r="L294">
        <v>6</v>
      </c>
      <c r="M294">
        <v>97</v>
      </c>
      <c r="N294">
        <v>33</v>
      </c>
      <c r="O294">
        <v>42</v>
      </c>
    </row>
    <row r="295" spans="1:15" x14ac:dyDescent="0.25">
      <c r="A295" t="str">
        <f t="shared" si="4"/>
        <v>31 DayApril-June 2024NHS ScotlandUrology - Prostate</v>
      </c>
      <c r="B295" t="s">
        <v>255</v>
      </c>
      <c r="C295" t="s">
        <v>256</v>
      </c>
      <c r="D295" t="s">
        <v>0</v>
      </c>
      <c r="E295" t="s">
        <v>208</v>
      </c>
      <c r="F295">
        <v>1366</v>
      </c>
      <c r="G295" t="s">
        <v>257</v>
      </c>
      <c r="H295" t="s">
        <v>257</v>
      </c>
      <c r="I295">
        <v>7</v>
      </c>
      <c r="J295">
        <v>0.512445095168375</v>
      </c>
      <c r="K295">
        <v>1359</v>
      </c>
      <c r="L295">
        <v>35</v>
      </c>
      <c r="M295">
        <v>71</v>
      </c>
      <c r="N295">
        <v>24</v>
      </c>
      <c r="O295">
        <v>24</v>
      </c>
    </row>
    <row r="296" spans="1:15" x14ac:dyDescent="0.25">
      <c r="A296" t="str">
        <f t="shared" si="4"/>
        <v>31 DayApril-June 2024NHS ShetlandAll Cancer Types*</v>
      </c>
      <c r="B296" t="s">
        <v>255</v>
      </c>
      <c r="C296" t="s">
        <v>256</v>
      </c>
      <c r="D296" t="s">
        <v>174</v>
      </c>
      <c r="E296" t="s">
        <v>198</v>
      </c>
      <c r="F296">
        <v>14</v>
      </c>
      <c r="G296" t="s">
        <v>257</v>
      </c>
      <c r="H296" t="s">
        <v>257</v>
      </c>
      <c r="I296">
        <v>0</v>
      </c>
      <c r="J296">
        <v>0</v>
      </c>
      <c r="K296">
        <v>14</v>
      </c>
      <c r="L296">
        <v>0</v>
      </c>
      <c r="M296">
        <v>3</v>
      </c>
      <c r="O296">
        <v>16</v>
      </c>
    </row>
    <row r="297" spans="1:15" x14ac:dyDescent="0.25">
      <c r="A297" t="str">
        <f t="shared" si="4"/>
        <v>31 DayApril-June 2024NHS ShetlandAll Cancer Types* (screened excluded)</v>
      </c>
      <c r="B297" t="s">
        <v>255</v>
      </c>
      <c r="C297" t="s">
        <v>256</v>
      </c>
      <c r="D297" t="s">
        <v>174</v>
      </c>
      <c r="E297" t="s">
        <v>199</v>
      </c>
      <c r="F297">
        <v>14</v>
      </c>
      <c r="G297" t="s">
        <v>257</v>
      </c>
      <c r="H297" t="s">
        <v>257</v>
      </c>
      <c r="I297">
        <v>0</v>
      </c>
      <c r="J297">
        <v>0</v>
      </c>
      <c r="K297">
        <v>14</v>
      </c>
      <c r="L297">
        <v>0</v>
      </c>
      <c r="M297">
        <v>3</v>
      </c>
      <c r="O297">
        <v>16</v>
      </c>
    </row>
    <row r="298" spans="1:15" x14ac:dyDescent="0.25">
      <c r="A298" t="str">
        <f t="shared" si="4"/>
        <v>31 DayApril-June 2024NHS ShetlandLung</v>
      </c>
      <c r="B298" t="s">
        <v>255</v>
      </c>
      <c r="C298" t="s">
        <v>256</v>
      </c>
      <c r="D298" t="s">
        <v>174</v>
      </c>
      <c r="E298" t="s">
        <v>30</v>
      </c>
      <c r="F298">
        <v>2</v>
      </c>
      <c r="G298" t="s">
        <v>257</v>
      </c>
      <c r="H298" t="s">
        <v>257</v>
      </c>
      <c r="I298">
        <v>0</v>
      </c>
      <c r="J298">
        <v>0</v>
      </c>
      <c r="K298">
        <v>2</v>
      </c>
      <c r="L298">
        <v>0</v>
      </c>
      <c r="M298">
        <v>0</v>
      </c>
    </row>
    <row r="299" spans="1:15" x14ac:dyDescent="0.25">
      <c r="A299" t="str">
        <f t="shared" si="4"/>
        <v>31 DayApril-June 2024NHS ShetlandUpper GI</v>
      </c>
      <c r="B299" t="s">
        <v>255</v>
      </c>
      <c r="C299" t="s">
        <v>256</v>
      </c>
      <c r="D299" t="s">
        <v>174</v>
      </c>
      <c r="E299" t="s">
        <v>34</v>
      </c>
      <c r="F299">
        <v>4</v>
      </c>
      <c r="G299" t="s">
        <v>257</v>
      </c>
      <c r="H299" t="s">
        <v>257</v>
      </c>
      <c r="I299">
        <v>0</v>
      </c>
      <c r="J299">
        <v>0</v>
      </c>
      <c r="K299">
        <v>4</v>
      </c>
      <c r="L299">
        <v>0</v>
      </c>
      <c r="M299">
        <v>2</v>
      </c>
    </row>
    <row r="300" spans="1:15" x14ac:dyDescent="0.25">
      <c r="A300" t="str">
        <f t="shared" si="4"/>
        <v>31 DayApril-June 2024NHS ShetlandUpper GI - Hepatopancreatobiliary</v>
      </c>
      <c r="B300" t="s">
        <v>255</v>
      </c>
      <c r="C300" t="s">
        <v>256</v>
      </c>
      <c r="D300" t="s">
        <v>174</v>
      </c>
      <c r="E300" t="s">
        <v>203</v>
      </c>
      <c r="F300">
        <v>1</v>
      </c>
      <c r="G300" t="s">
        <v>257</v>
      </c>
      <c r="H300" t="s">
        <v>257</v>
      </c>
      <c r="I300">
        <v>0</v>
      </c>
      <c r="J300">
        <v>0</v>
      </c>
      <c r="K300">
        <v>1</v>
      </c>
      <c r="L300">
        <v>0</v>
      </c>
      <c r="M300">
        <v>0</v>
      </c>
    </row>
    <row r="301" spans="1:15" x14ac:dyDescent="0.25">
      <c r="A301" t="str">
        <f t="shared" si="4"/>
        <v>31 DayApril-June 2024NHS ShetlandUpper GI - Oesophagogastric</v>
      </c>
      <c r="B301" t="s">
        <v>255</v>
      </c>
      <c r="C301" t="s">
        <v>256</v>
      </c>
      <c r="D301" t="s">
        <v>174</v>
      </c>
      <c r="E301" t="s">
        <v>204</v>
      </c>
      <c r="F301">
        <v>3</v>
      </c>
      <c r="G301" t="s">
        <v>257</v>
      </c>
      <c r="H301" t="s">
        <v>257</v>
      </c>
      <c r="I301">
        <v>0</v>
      </c>
      <c r="J301">
        <v>0</v>
      </c>
      <c r="K301">
        <v>3</v>
      </c>
      <c r="L301">
        <v>0</v>
      </c>
      <c r="M301">
        <v>2</v>
      </c>
    </row>
    <row r="302" spans="1:15" x14ac:dyDescent="0.25">
      <c r="A302" t="str">
        <f t="shared" si="4"/>
        <v>31 DayApril-June 2024NHS ShetlandUrological</v>
      </c>
      <c r="B302" t="s">
        <v>255</v>
      </c>
      <c r="C302" t="s">
        <v>256</v>
      </c>
      <c r="D302" t="s">
        <v>174</v>
      </c>
      <c r="E302" t="s">
        <v>205</v>
      </c>
      <c r="F302">
        <v>8</v>
      </c>
      <c r="G302" t="s">
        <v>257</v>
      </c>
      <c r="H302" t="s">
        <v>257</v>
      </c>
      <c r="I302">
        <v>0</v>
      </c>
      <c r="J302">
        <v>0</v>
      </c>
      <c r="K302">
        <v>8</v>
      </c>
      <c r="L302">
        <v>0</v>
      </c>
      <c r="M302">
        <v>1</v>
      </c>
    </row>
    <row r="303" spans="1:15" x14ac:dyDescent="0.25">
      <c r="A303" t="str">
        <f t="shared" si="4"/>
        <v>31 DayApril-June 2024NHS ShetlandUrology - Bladder</v>
      </c>
      <c r="B303" t="s">
        <v>255</v>
      </c>
      <c r="C303" t="s">
        <v>256</v>
      </c>
      <c r="D303" t="s">
        <v>174</v>
      </c>
      <c r="E303" t="s">
        <v>206</v>
      </c>
      <c r="F303">
        <v>1</v>
      </c>
      <c r="G303" t="s">
        <v>257</v>
      </c>
      <c r="H303" t="s">
        <v>257</v>
      </c>
      <c r="I303">
        <v>0</v>
      </c>
      <c r="J303">
        <v>0</v>
      </c>
      <c r="K303">
        <v>1</v>
      </c>
      <c r="L303">
        <v>0</v>
      </c>
      <c r="M303">
        <v>1</v>
      </c>
    </row>
    <row r="304" spans="1:15" x14ac:dyDescent="0.25">
      <c r="A304" t="str">
        <f t="shared" si="4"/>
        <v>31 DayApril-June 2024NHS ShetlandUrology - Other</v>
      </c>
      <c r="B304" t="s">
        <v>255</v>
      </c>
      <c r="C304" t="s">
        <v>256</v>
      </c>
      <c r="D304" t="s">
        <v>174</v>
      </c>
      <c r="E304" t="s">
        <v>207</v>
      </c>
      <c r="F304">
        <v>1</v>
      </c>
      <c r="G304" t="s">
        <v>257</v>
      </c>
      <c r="H304" t="s">
        <v>257</v>
      </c>
      <c r="I304">
        <v>0</v>
      </c>
      <c r="J304">
        <v>0</v>
      </c>
      <c r="K304">
        <v>1</v>
      </c>
      <c r="L304">
        <v>0</v>
      </c>
      <c r="M304">
        <v>0</v>
      </c>
    </row>
    <row r="305" spans="1:15" x14ac:dyDescent="0.25">
      <c r="A305" t="str">
        <f t="shared" si="4"/>
        <v>31 DayApril-June 2024NHS ShetlandUrology - Prostate</v>
      </c>
      <c r="B305" t="s">
        <v>255</v>
      </c>
      <c r="C305" t="s">
        <v>256</v>
      </c>
      <c r="D305" t="s">
        <v>174</v>
      </c>
      <c r="E305" t="s">
        <v>208</v>
      </c>
      <c r="F305">
        <v>6</v>
      </c>
      <c r="G305" t="s">
        <v>257</v>
      </c>
      <c r="H305" t="s">
        <v>257</v>
      </c>
      <c r="I305">
        <v>0</v>
      </c>
      <c r="J305">
        <v>0</v>
      </c>
      <c r="K305">
        <v>6</v>
      </c>
      <c r="L305">
        <v>0</v>
      </c>
      <c r="M305">
        <v>0</v>
      </c>
    </row>
    <row r="306" spans="1:15" x14ac:dyDescent="0.25">
      <c r="A306" t="str">
        <f t="shared" si="4"/>
        <v>31 DayApril-June 2024NHS TaysideAll Cancer Types*</v>
      </c>
      <c r="B306" t="s">
        <v>255</v>
      </c>
      <c r="C306" t="s">
        <v>256</v>
      </c>
      <c r="D306" t="s">
        <v>175</v>
      </c>
      <c r="E306" t="s">
        <v>198</v>
      </c>
      <c r="F306">
        <v>596</v>
      </c>
      <c r="G306" t="s">
        <v>257</v>
      </c>
      <c r="H306" t="s">
        <v>257</v>
      </c>
      <c r="I306">
        <v>7</v>
      </c>
      <c r="J306">
        <v>1.1744966442953</v>
      </c>
      <c r="K306">
        <v>589</v>
      </c>
      <c r="L306">
        <v>9</v>
      </c>
      <c r="M306">
        <v>39</v>
      </c>
      <c r="N306">
        <v>13</v>
      </c>
      <c r="O306">
        <v>10</v>
      </c>
    </row>
    <row r="307" spans="1:15" x14ac:dyDescent="0.25">
      <c r="A307" t="str">
        <f t="shared" si="4"/>
        <v>31 DayApril-June 2024NHS TaysideAll Cancer Types* (screened excluded)</v>
      </c>
      <c r="B307" t="s">
        <v>255</v>
      </c>
      <c r="C307" t="s">
        <v>256</v>
      </c>
      <c r="D307" t="s">
        <v>175</v>
      </c>
      <c r="E307" t="s">
        <v>199</v>
      </c>
      <c r="F307">
        <v>548</v>
      </c>
      <c r="G307" t="s">
        <v>257</v>
      </c>
      <c r="H307" t="s">
        <v>257</v>
      </c>
      <c r="I307">
        <v>7</v>
      </c>
      <c r="J307">
        <v>1.2773722627737201</v>
      </c>
      <c r="K307">
        <v>541</v>
      </c>
      <c r="L307">
        <v>5</v>
      </c>
      <c r="M307">
        <v>35</v>
      </c>
      <c r="N307">
        <v>11</v>
      </c>
      <c r="O307">
        <v>11</v>
      </c>
    </row>
    <row r="308" spans="1:15" x14ac:dyDescent="0.25">
      <c r="A308" t="str">
        <f t="shared" si="4"/>
        <v>31 DayApril-June 2024NHS TaysideAll Cancer Types* (screened only)</v>
      </c>
      <c r="B308" t="s">
        <v>255</v>
      </c>
      <c r="C308" t="s">
        <v>256</v>
      </c>
      <c r="D308" t="s">
        <v>175</v>
      </c>
      <c r="E308" t="s">
        <v>200</v>
      </c>
      <c r="F308">
        <v>48</v>
      </c>
      <c r="G308" t="s">
        <v>257</v>
      </c>
      <c r="H308" t="s">
        <v>257</v>
      </c>
      <c r="I308">
        <v>0</v>
      </c>
      <c r="J308">
        <v>0</v>
      </c>
      <c r="K308">
        <v>48</v>
      </c>
      <c r="L308">
        <v>4</v>
      </c>
      <c r="M308">
        <v>4</v>
      </c>
      <c r="N308">
        <v>14</v>
      </c>
      <c r="O308">
        <v>8</v>
      </c>
    </row>
    <row r="309" spans="1:15" x14ac:dyDescent="0.25">
      <c r="A309" t="str">
        <f t="shared" si="4"/>
        <v>31 DayApril-June 2024NHS TaysideBreast</v>
      </c>
      <c r="B309" t="s">
        <v>255</v>
      </c>
      <c r="C309" t="s">
        <v>256</v>
      </c>
      <c r="D309" t="s">
        <v>175</v>
      </c>
      <c r="E309" t="s">
        <v>22</v>
      </c>
      <c r="F309">
        <v>132</v>
      </c>
      <c r="G309" t="s">
        <v>257</v>
      </c>
      <c r="H309" t="s">
        <v>257</v>
      </c>
      <c r="I309">
        <v>0</v>
      </c>
      <c r="J309">
        <v>0</v>
      </c>
      <c r="K309">
        <v>132</v>
      </c>
      <c r="L309">
        <v>7</v>
      </c>
      <c r="M309">
        <v>10</v>
      </c>
      <c r="N309">
        <v>11</v>
      </c>
      <c r="O309">
        <v>5</v>
      </c>
    </row>
    <row r="310" spans="1:15" x14ac:dyDescent="0.25">
      <c r="A310" t="str">
        <f t="shared" si="4"/>
        <v>31 DayApril-June 2024NHS TaysideBreast (screened excluded)</v>
      </c>
      <c r="B310" t="s">
        <v>255</v>
      </c>
      <c r="C310" t="s">
        <v>256</v>
      </c>
      <c r="D310" t="s">
        <v>175</v>
      </c>
      <c r="E310" t="s">
        <v>201</v>
      </c>
      <c r="F310">
        <v>93</v>
      </c>
      <c r="G310" t="s">
        <v>257</v>
      </c>
      <c r="H310" t="s">
        <v>257</v>
      </c>
      <c r="I310">
        <v>0</v>
      </c>
      <c r="J310">
        <v>0</v>
      </c>
      <c r="K310">
        <v>93</v>
      </c>
      <c r="L310">
        <v>3</v>
      </c>
      <c r="M310">
        <v>8</v>
      </c>
      <c r="N310">
        <v>8</v>
      </c>
      <c r="O310">
        <v>5</v>
      </c>
    </row>
    <row r="311" spans="1:15" x14ac:dyDescent="0.25">
      <c r="A311" t="str">
        <f t="shared" si="4"/>
        <v>31 DayApril-June 2024NHS TaysideBreast (screened only)</v>
      </c>
      <c r="B311" t="s">
        <v>255</v>
      </c>
      <c r="C311" t="s">
        <v>256</v>
      </c>
      <c r="D311" t="s">
        <v>175</v>
      </c>
      <c r="E311" t="s">
        <v>202</v>
      </c>
      <c r="F311">
        <v>39</v>
      </c>
      <c r="G311" t="s">
        <v>257</v>
      </c>
      <c r="H311" t="s">
        <v>257</v>
      </c>
      <c r="I311">
        <v>0</v>
      </c>
      <c r="J311">
        <v>0</v>
      </c>
      <c r="K311">
        <v>39</v>
      </c>
      <c r="L311">
        <v>4</v>
      </c>
      <c r="M311">
        <v>2</v>
      </c>
      <c r="N311">
        <v>14</v>
      </c>
    </row>
    <row r="312" spans="1:15" x14ac:dyDescent="0.25">
      <c r="A312" t="str">
        <f t="shared" si="4"/>
        <v>31 DayApril-June 2024NHS TaysideCervical</v>
      </c>
      <c r="B312" t="s">
        <v>255</v>
      </c>
      <c r="C312" t="s">
        <v>256</v>
      </c>
      <c r="D312" t="s">
        <v>175</v>
      </c>
      <c r="E312" t="s">
        <v>23</v>
      </c>
      <c r="F312">
        <v>7</v>
      </c>
      <c r="G312" t="s">
        <v>257</v>
      </c>
      <c r="H312" t="s">
        <v>257</v>
      </c>
      <c r="I312">
        <v>1</v>
      </c>
      <c r="J312">
        <v>14.285714285714301</v>
      </c>
      <c r="K312">
        <v>6</v>
      </c>
      <c r="L312">
        <v>0</v>
      </c>
      <c r="M312">
        <v>0</v>
      </c>
    </row>
    <row r="313" spans="1:15" x14ac:dyDescent="0.25">
      <c r="A313" t="str">
        <f t="shared" si="4"/>
        <v>31 DayApril-June 2024NHS TaysideCervical (screened excluded)</v>
      </c>
      <c r="B313" t="s">
        <v>255</v>
      </c>
      <c r="C313" t="s">
        <v>256</v>
      </c>
      <c r="D313" t="s">
        <v>175</v>
      </c>
      <c r="E313" t="s">
        <v>24</v>
      </c>
      <c r="F313">
        <v>4</v>
      </c>
      <c r="G313" t="s">
        <v>257</v>
      </c>
      <c r="H313" t="s">
        <v>257</v>
      </c>
      <c r="I313">
        <v>1</v>
      </c>
      <c r="J313">
        <v>25</v>
      </c>
      <c r="K313">
        <v>3</v>
      </c>
      <c r="L313">
        <v>0</v>
      </c>
      <c r="M313">
        <v>0</v>
      </c>
    </row>
    <row r="314" spans="1:15" x14ac:dyDescent="0.25">
      <c r="A314" t="str">
        <f t="shared" si="4"/>
        <v>31 DayApril-June 2024NHS TaysideCervical (screened only)</v>
      </c>
      <c r="B314" t="s">
        <v>255</v>
      </c>
      <c r="C314" t="s">
        <v>256</v>
      </c>
      <c r="D314" t="s">
        <v>175</v>
      </c>
      <c r="E314" t="s">
        <v>25</v>
      </c>
      <c r="F314">
        <v>3</v>
      </c>
      <c r="G314" t="s">
        <v>257</v>
      </c>
      <c r="H314" t="s">
        <v>257</v>
      </c>
      <c r="I314">
        <v>0</v>
      </c>
      <c r="J314">
        <v>0</v>
      </c>
      <c r="K314">
        <v>3</v>
      </c>
      <c r="L314">
        <v>0</v>
      </c>
      <c r="M314">
        <v>0</v>
      </c>
    </row>
    <row r="315" spans="1:15" x14ac:dyDescent="0.25">
      <c r="A315" t="str">
        <f t="shared" si="4"/>
        <v>31 DayApril-June 2024NHS TaysideColorectal</v>
      </c>
      <c r="B315" t="s">
        <v>255</v>
      </c>
      <c r="C315" t="s">
        <v>256</v>
      </c>
      <c r="D315" t="s">
        <v>175</v>
      </c>
      <c r="E315" t="s">
        <v>26</v>
      </c>
      <c r="F315">
        <v>69</v>
      </c>
      <c r="G315" t="s">
        <v>257</v>
      </c>
      <c r="H315" t="s">
        <v>257</v>
      </c>
      <c r="I315">
        <v>1</v>
      </c>
      <c r="J315">
        <v>1.4492753623188399</v>
      </c>
      <c r="K315">
        <v>68</v>
      </c>
      <c r="L315">
        <v>1</v>
      </c>
      <c r="M315">
        <v>9</v>
      </c>
      <c r="O315">
        <v>10</v>
      </c>
    </row>
    <row r="316" spans="1:15" x14ac:dyDescent="0.25">
      <c r="A316" t="str">
        <f t="shared" si="4"/>
        <v>31 DayApril-June 2024NHS TaysideColorectal (screened excluded)</v>
      </c>
      <c r="B316" t="s">
        <v>255</v>
      </c>
      <c r="C316" t="s">
        <v>256</v>
      </c>
      <c r="D316" t="s">
        <v>175</v>
      </c>
      <c r="E316" t="s">
        <v>27</v>
      </c>
      <c r="F316">
        <v>63</v>
      </c>
      <c r="G316" t="s">
        <v>257</v>
      </c>
      <c r="H316" t="s">
        <v>257</v>
      </c>
      <c r="I316">
        <v>1</v>
      </c>
      <c r="J316">
        <v>1.5873015873015901</v>
      </c>
      <c r="K316">
        <v>62</v>
      </c>
      <c r="L316">
        <v>1</v>
      </c>
      <c r="M316">
        <v>7</v>
      </c>
      <c r="O316">
        <v>20</v>
      </c>
    </row>
    <row r="317" spans="1:15" x14ac:dyDescent="0.25">
      <c r="A317" t="str">
        <f t="shared" si="4"/>
        <v>31 DayApril-June 2024NHS TaysideColorectal (screened only)</v>
      </c>
      <c r="B317" t="s">
        <v>255</v>
      </c>
      <c r="C317" t="s">
        <v>256</v>
      </c>
      <c r="D317" t="s">
        <v>175</v>
      </c>
      <c r="E317" t="s">
        <v>28</v>
      </c>
      <c r="F317">
        <v>6</v>
      </c>
      <c r="G317" t="s">
        <v>257</v>
      </c>
      <c r="H317" t="s">
        <v>257</v>
      </c>
      <c r="I317">
        <v>0</v>
      </c>
      <c r="J317">
        <v>0</v>
      </c>
      <c r="K317">
        <v>6</v>
      </c>
      <c r="L317">
        <v>0</v>
      </c>
      <c r="M317">
        <v>2</v>
      </c>
    </row>
    <row r="318" spans="1:15" x14ac:dyDescent="0.25">
      <c r="A318" t="str">
        <f t="shared" si="4"/>
        <v>31 DayApril-June 2024NHS TaysideHead &amp; Neck</v>
      </c>
      <c r="B318" t="s">
        <v>255</v>
      </c>
      <c r="C318" t="s">
        <v>256</v>
      </c>
      <c r="D318" t="s">
        <v>175</v>
      </c>
      <c r="E318" t="s">
        <v>29</v>
      </c>
      <c r="F318">
        <v>34</v>
      </c>
      <c r="G318" t="s">
        <v>257</v>
      </c>
      <c r="H318" t="s">
        <v>257</v>
      </c>
      <c r="I318">
        <v>0</v>
      </c>
      <c r="J318">
        <v>0</v>
      </c>
      <c r="K318">
        <v>34</v>
      </c>
      <c r="L318">
        <v>0</v>
      </c>
      <c r="M318">
        <v>4</v>
      </c>
      <c r="O318">
        <v>12</v>
      </c>
    </row>
    <row r="319" spans="1:15" x14ac:dyDescent="0.25">
      <c r="A319" t="str">
        <f t="shared" si="4"/>
        <v>31 DayApril-June 2024NHS TaysideLung</v>
      </c>
      <c r="B319" t="s">
        <v>255</v>
      </c>
      <c r="C319" t="s">
        <v>256</v>
      </c>
      <c r="D319" t="s">
        <v>175</v>
      </c>
      <c r="E319" t="s">
        <v>30</v>
      </c>
      <c r="F319">
        <v>78</v>
      </c>
      <c r="G319" t="s">
        <v>257</v>
      </c>
      <c r="H319" t="s">
        <v>257</v>
      </c>
      <c r="I319">
        <v>1</v>
      </c>
      <c r="J319">
        <v>1.2820512820512799</v>
      </c>
      <c r="K319">
        <v>77</v>
      </c>
      <c r="L319">
        <v>1</v>
      </c>
      <c r="M319">
        <v>5</v>
      </c>
      <c r="O319">
        <v>22</v>
      </c>
    </row>
    <row r="320" spans="1:15" x14ac:dyDescent="0.25">
      <c r="A320" t="str">
        <f t="shared" si="4"/>
        <v>31 DayApril-June 2024NHS TaysideLymphoma</v>
      </c>
      <c r="B320" t="s">
        <v>255</v>
      </c>
      <c r="C320" t="s">
        <v>256</v>
      </c>
      <c r="D320" t="s">
        <v>175</v>
      </c>
      <c r="E320" t="s">
        <v>31</v>
      </c>
      <c r="F320">
        <v>19</v>
      </c>
      <c r="G320" t="s">
        <v>257</v>
      </c>
      <c r="H320" t="s">
        <v>257</v>
      </c>
      <c r="I320">
        <v>1</v>
      </c>
      <c r="J320">
        <v>5.2631578947368398</v>
      </c>
      <c r="K320">
        <v>18</v>
      </c>
      <c r="L320">
        <v>0</v>
      </c>
      <c r="M320">
        <v>0</v>
      </c>
    </row>
    <row r="321" spans="1:15" x14ac:dyDescent="0.25">
      <c r="A321" t="str">
        <f t="shared" si="4"/>
        <v>31 DayApril-June 2024NHS TaysideMelanoma</v>
      </c>
      <c r="B321" t="s">
        <v>255</v>
      </c>
      <c r="C321" t="s">
        <v>256</v>
      </c>
      <c r="D321" t="s">
        <v>175</v>
      </c>
      <c r="E321" t="s">
        <v>32</v>
      </c>
      <c r="F321">
        <v>34</v>
      </c>
      <c r="G321" t="s">
        <v>257</v>
      </c>
      <c r="H321" t="s">
        <v>257</v>
      </c>
      <c r="I321">
        <v>0</v>
      </c>
      <c r="J321">
        <v>0</v>
      </c>
      <c r="K321">
        <v>34</v>
      </c>
      <c r="L321">
        <v>0</v>
      </c>
      <c r="M321">
        <v>0</v>
      </c>
    </row>
    <row r="322" spans="1:15" x14ac:dyDescent="0.25">
      <c r="A322" t="str">
        <f t="shared" si="4"/>
        <v>31 DayApril-June 2024NHS TaysideOvarian</v>
      </c>
      <c r="B322" t="s">
        <v>255</v>
      </c>
      <c r="C322" t="s">
        <v>256</v>
      </c>
      <c r="D322" t="s">
        <v>175</v>
      </c>
      <c r="E322" t="s">
        <v>33</v>
      </c>
      <c r="F322">
        <v>6</v>
      </c>
      <c r="G322" t="s">
        <v>257</v>
      </c>
      <c r="H322" t="s">
        <v>257</v>
      </c>
      <c r="I322">
        <v>0</v>
      </c>
      <c r="J322">
        <v>0</v>
      </c>
      <c r="K322">
        <v>6</v>
      </c>
      <c r="L322">
        <v>0</v>
      </c>
      <c r="M322">
        <v>0</v>
      </c>
    </row>
    <row r="323" spans="1:15" x14ac:dyDescent="0.25">
      <c r="A323" t="str">
        <f t="shared" ref="A323:A386" si="5">CONCATENATE(B323,C323,D323,E323)</f>
        <v>31 DayApril-June 2024NHS TaysideUpper GI</v>
      </c>
      <c r="B323" t="s">
        <v>255</v>
      </c>
      <c r="C323" t="s">
        <v>256</v>
      </c>
      <c r="D323" t="s">
        <v>175</v>
      </c>
      <c r="E323" t="s">
        <v>34</v>
      </c>
      <c r="F323">
        <v>71</v>
      </c>
      <c r="G323" t="s">
        <v>257</v>
      </c>
      <c r="H323" t="s">
        <v>257</v>
      </c>
      <c r="I323">
        <v>0</v>
      </c>
      <c r="J323">
        <v>0</v>
      </c>
      <c r="K323">
        <v>71</v>
      </c>
      <c r="L323">
        <v>0</v>
      </c>
      <c r="M323">
        <v>5</v>
      </c>
      <c r="O323">
        <v>6</v>
      </c>
    </row>
    <row r="324" spans="1:15" x14ac:dyDescent="0.25">
      <c r="A324" t="str">
        <f t="shared" si="5"/>
        <v>31 DayApril-June 2024NHS TaysideUpper GI - Hepatopancreatobiliary</v>
      </c>
      <c r="B324" t="s">
        <v>255</v>
      </c>
      <c r="C324" t="s">
        <v>256</v>
      </c>
      <c r="D324" t="s">
        <v>175</v>
      </c>
      <c r="E324" t="s">
        <v>203</v>
      </c>
      <c r="F324">
        <v>27</v>
      </c>
      <c r="G324" t="s">
        <v>257</v>
      </c>
      <c r="H324" t="s">
        <v>257</v>
      </c>
      <c r="I324">
        <v>0</v>
      </c>
      <c r="J324">
        <v>0</v>
      </c>
      <c r="K324">
        <v>27</v>
      </c>
      <c r="L324">
        <v>0</v>
      </c>
      <c r="M324">
        <v>0</v>
      </c>
    </row>
    <row r="325" spans="1:15" x14ac:dyDescent="0.25">
      <c r="A325" t="str">
        <f t="shared" si="5"/>
        <v>31 DayApril-June 2024NHS TaysideUpper GI - Oesophagogastric</v>
      </c>
      <c r="B325" t="s">
        <v>255</v>
      </c>
      <c r="C325" t="s">
        <v>256</v>
      </c>
      <c r="D325" t="s">
        <v>175</v>
      </c>
      <c r="E325" t="s">
        <v>204</v>
      </c>
      <c r="F325">
        <v>44</v>
      </c>
      <c r="G325" t="s">
        <v>257</v>
      </c>
      <c r="H325" t="s">
        <v>257</v>
      </c>
      <c r="I325">
        <v>0</v>
      </c>
      <c r="J325">
        <v>0</v>
      </c>
      <c r="K325">
        <v>44</v>
      </c>
      <c r="L325">
        <v>0</v>
      </c>
      <c r="M325">
        <v>5</v>
      </c>
      <c r="O325">
        <v>6</v>
      </c>
    </row>
    <row r="326" spans="1:15" x14ac:dyDescent="0.25">
      <c r="A326" t="str">
        <f t="shared" si="5"/>
        <v>31 DayApril-June 2024NHS TaysideUrological</v>
      </c>
      <c r="B326" t="s">
        <v>255</v>
      </c>
      <c r="C326" t="s">
        <v>256</v>
      </c>
      <c r="D326" t="s">
        <v>175</v>
      </c>
      <c r="E326" t="s">
        <v>205</v>
      </c>
      <c r="F326">
        <v>146</v>
      </c>
      <c r="G326" t="s">
        <v>257</v>
      </c>
      <c r="H326" t="s">
        <v>257</v>
      </c>
      <c r="I326">
        <v>3</v>
      </c>
      <c r="J326">
        <v>2.0547945205479499</v>
      </c>
      <c r="K326">
        <v>143</v>
      </c>
      <c r="L326">
        <v>0</v>
      </c>
      <c r="M326">
        <v>6</v>
      </c>
      <c r="O326">
        <v>20</v>
      </c>
    </row>
    <row r="327" spans="1:15" x14ac:dyDescent="0.25">
      <c r="A327" t="str">
        <f t="shared" si="5"/>
        <v>31 DayApril-June 2024NHS TaysideUrology - Bladder</v>
      </c>
      <c r="B327" t="s">
        <v>255</v>
      </c>
      <c r="C327" t="s">
        <v>256</v>
      </c>
      <c r="D327" t="s">
        <v>175</v>
      </c>
      <c r="E327" t="s">
        <v>206</v>
      </c>
      <c r="F327">
        <v>13</v>
      </c>
      <c r="G327" t="s">
        <v>257</v>
      </c>
      <c r="H327" t="s">
        <v>257</v>
      </c>
      <c r="I327">
        <v>0</v>
      </c>
      <c r="J327">
        <v>0</v>
      </c>
      <c r="K327">
        <v>13</v>
      </c>
      <c r="L327">
        <v>0</v>
      </c>
      <c r="M327">
        <v>1</v>
      </c>
    </row>
    <row r="328" spans="1:15" x14ac:dyDescent="0.25">
      <c r="A328" t="str">
        <f t="shared" si="5"/>
        <v>31 DayApril-June 2024NHS TaysideUrology - Other</v>
      </c>
      <c r="B328" t="s">
        <v>255</v>
      </c>
      <c r="C328" t="s">
        <v>256</v>
      </c>
      <c r="D328" t="s">
        <v>175</v>
      </c>
      <c r="E328" t="s">
        <v>207</v>
      </c>
      <c r="F328">
        <v>23</v>
      </c>
      <c r="G328" t="s">
        <v>257</v>
      </c>
      <c r="H328" t="s">
        <v>257</v>
      </c>
      <c r="I328">
        <v>0</v>
      </c>
      <c r="J328">
        <v>0</v>
      </c>
      <c r="K328">
        <v>23</v>
      </c>
      <c r="L328">
        <v>0</v>
      </c>
      <c r="M328">
        <v>4</v>
      </c>
      <c r="O328">
        <v>20</v>
      </c>
    </row>
    <row r="329" spans="1:15" x14ac:dyDescent="0.25">
      <c r="A329" t="str">
        <f t="shared" si="5"/>
        <v>31 DayApril-June 2024NHS TaysideUrology - Prostate</v>
      </c>
      <c r="B329" t="s">
        <v>255</v>
      </c>
      <c r="C329" t="s">
        <v>256</v>
      </c>
      <c r="D329" t="s">
        <v>175</v>
      </c>
      <c r="E329" t="s">
        <v>208</v>
      </c>
      <c r="F329">
        <v>110</v>
      </c>
      <c r="G329" t="s">
        <v>257</v>
      </c>
      <c r="H329" t="s">
        <v>257</v>
      </c>
      <c r="I329">
        <v>3</v>
      </c>
      <c r="J329">
        <v>2.7272727272727302</v>
      </c>
      <c r="K329">
        <v>107</v>
      </c>
      <c r="L329">
        <v>0</v>
      </c>
      <c r="M329">
        <v>1</v>
      </c>
    </row>
    <row r="330" spans="1:15" x14ac:dyDescent="0.25">
      <c r="A330" t="str">
        <f t="shared" si="5"/>
        <v>31 DayApril-June 2024NHS Western IslesAll Cancer Types*</v>
      </c>
      <c r="B330" t="s">
        <v>255</v>
      </c>
      <c r="C330" t="s">
        <v>256</v>
      </c>
      <c r="D330" t="s">
        <v>176</v>
      </c>
      <c r="E330" t="s">
        <v>198</v>
      </c>
      <c r="F330">
        <v>21</v>
      </c>
      <c r="G330" t="s">
        <v>257</v>
      </c>
      <c r="H330" t="s">
        <v>257</v>
      </c>
      <c r="I330">
        <v>0</v>
      </c>
      <c r="J330">
        <v>0</v>
      </c>
      <c r="K330">
        <v>21</v>
      </c>
      <c r="L330">
        <v>0</v>
      </c>
      <c r="M330">
        <v>0</v>
      </c>
    </row>
    <row r="331" spans="1:15" x14ac:dyDescent="0.25">
      <c r="A331" t="str">
        <f t="shared" si="5"/>
        <v>31 DayApril-June 2024NHS Western IslesAll Cancer Types* (screened excluded)</v>
      </c>
      <c r="B331" t="s">
        <v>255</v>
      </c>
      <c r="C331" t="s">
        <v>256</v>
      </c>
      <c r="D331" t="s">
        <v>176</v>
      </c>
      <c r="E331" t="s">
        <v>199</v>
      </c>
      <c r="F331">
        <v>21</v>
      </c>
      <c r="G331" t="s">
        <v>257</v>
      </c>
      <c r="H331" t="s">
        <v>257</v>
      </c>
      <c r="I331">
        <v>0</v>
      </c>
      <c r="J331">
        <v>0</v>
      </c>
      <c r="K331">
        <v>21</v>
      </c>
      <c r="L331">
        <v>0</v>
      </c>
      <c r="M331">
        <v>0</v>
      </c>
    </row>
    <row r="332" spans="1:15" x14ac:dyDescent="0.25">
      <c r="A332" t="str">
        <f t="shared" si="5"/>
        <v>31 DayApril-June 2024NHS Western IslesBreast</v>
      </c>
      <c r="B332" t="s">
        <v>255</v>
      </c>
      <c r="C332" t="s">
        <v>256</v>
      </c>
      <c r="D332" t="s">
        <v>176</v>
      </c>
      <c r="E332" t="s">
        <v>22</v>
      </c>
      <c r="F332">
        <v>1</v>
      </c>
      <c r="G332" t="s">
        <v>257</v>
      </c>
      <c r="H332" t="s">
        <v>257</v>
      </c>
      <c r="I332">
        <v>0</v>
      </c>
      <c r="J332">
        <v>0</v>
      </c>
      <c r="K332">
        <v>1</v>
      </c>
      <c r="L332">
        <v>0</v>
      </c>
      <c r="M332">
        <v>0</v>
      </c>
    </row>
    <row r="333" spans="1:15" x14ac:dyDescent="0.25">
      <c r="A333" t="str">
        <f t="shared" si="5"/>
        <v>31 DayApril-June 2024NHS Western IslesBreast (screened excluded)</v>
      </c>
      <c r="B333" t="s">
        <v>255</v>
      </c>
      <c r="C333" t="s">
        <v>256</v>
      </c>
      <c r="D333" t="s">
        <v>176</v>
      </c>
      <c r="E333" t="s">
        <v>201</v>
      </c>
      <c r="F333">
        <v>1</v>
      </c>
      <c r="G333" t="s">
        <v>257</v>
      </c>
      <c r="H333" t="s">
        <v>257</v>
      </c>
      <c r="I333">
        <v>0</v>
      </c>
      <c r="J333">
        <v>0</v>
      </c>
      <c r="K333">
        <v>1</v>
      </c>
      <c r="L333">
        <v>0</v>
      </c>
      <c r="M333">
        <v>0</v>
      </c>
    </row>
    <row r="334" spans="1:15" x14ac:dyDescent="0.25">
      <c r="A334" t="str">
        <f t="shared" si="5"/>
        <v>31 DayApril-June 2024NHS Western IslesLung</v>
      </c>
      <c r="B334" t="s">
        <v>255</v>
      </c>
      <c r="C334" t="s">
        <v>256</v>
      </c>
      <c r="D334" t="s">
        <v>176</v>
      </c>
      <c r="E334" t="s">
        <v>30</v>
      </c>
      <c r="F334">
        <v>4</v>
      </c>
      <c r="G334" t="s">
        <v>257</v>
      </c>
      <c r="H334" t="s">
        <v>257</v>
      </c>
      <c r="I334">
        <v>0</v>
      </c>
      <c r="J334">
        <v>0</v>
      </c>
      <c r="K334">
        <v>4</v>
      </c>
      <c r="L334">
        <v>0</v>
      </c>
      <c r="M334">
        <v>0</v>
      </c>
    </row>
    <row r="335" spans="1:15" x14ac:dyDescent="0.25">
      <c r="A335" t="str">
        <f t="shared" si="5"/>
        <v>31 DayApril-June 2024NHS Western IslesLymphoma</v>
      </c>
      <c r="B335" t="s">
        <v>255</v>
      </c>
      <c r="C335" t="s">
        <v>256</v>
      </c>
      <c r="D335" t="s">
        <v>176</v>
      </c>
      <c r="E335" t="s">
        <v>31</v>
      </c>
      <c r="F335">
        <v>1</v>
      </c>
      <c r="G335" t="s">
        <v>257</v>
      </c>
      <c r="H335" t="s">
        <v>257</v>
      </c>
      <c r="I335">
        <v>0</v>
      </c>
      <c r="J335">
        <v>0</v>
      </c>
      <c r="K335">
        <v>1</v>
      </c>
      <c r="L335">
        <v>0</v>
      </c>
      <c r="M335">
        <v>0</v>
      </c>
    </row>
    <row r="336" spans="1:15" x14ac:dyDescent="0.25">
      <c r="A336" t="str">
        <f t="shared" si="5"/>
        <v>31 DayApril-June 2024NHS Western IslesOvarian</v>
      </c>
      <c r="B336" t="s">
        <v>255</v>
      </c>
      <c r="C336" t="s">
        <v>256</v>
      </c>
      <c r="D336" t="s">
        <v>176</v>
      </c>
      <c r="E336" t="s">
        <v>33</v>
      </c>
      <c r="F336">
        <v>2</v>
      </c>
      <c r="G336" t="s">
        <v>257</v>
      </c>
      <c r="H336" t="s">
        <v>257</v>
      </c>
      <c r="I336">
        <v>0</v>
      </c>
      <c r="J336">
        <v>0</v>
      </c>
      <c r="K336">
        <v>2</v>
      </c>
      <c r="L336">
        <v>0</v>
      </c>
      <c r="M336">
        <v>0</v>
      </c>
    </row>
    <row r="337" spans="1:15" x14ac:dyDescent="0.25">
      <c r="A337" t="str">
        <f t="shared" si="5"/>
        <v>31 DayApril-June 2024NHS Western IslesUpper GI</v>
      </c>
      <c r="B337" t="s">
        <v>255</v>
      </c>
      <c r="C337" t="s">
        <v>256</v>
      </c>
      <c r="D337" t="s">
        <v>176</v>
      </c>
      <c r="E337" t="s">
        <v>34</v>
      </c>
      <c r="F337">
        <v>4</v>
      </c>
      <c r="G337" t="s">
        <v>257</v>
      </c>
      <c r="H337" t="s">
        <v>257</v>
      </c>
      <c r="I337">
        <v>0</v>
      </c>
      <c r="J337">
        <v>0</v>
      </c>
      <c r="K337">
        <v>4</v>
      </c>
      <c r="L337">
        <v>0</v>
      </c>
      <c r="M337">
        <v>0</v>
      </c>
    </row>
    <row r="338" spans="1:15" x14ac:dyDescent="0.25">
      <c r="A338" t="str">
        <f t="shared" si="5"/>
        <v>31 DayApril-June 2024NHS Western IslesUpper GI - Hepatopancreatobiliary</v>
      </c>
      <c r="B338" t="s">
        <v>255</v>
      </c>
      <c r="C338" t="s">
        <v>256</v>
      </c>
      <c r="D338" t="s">
        <v>176</v>
      </c>
      <c r="E338" t="s">
        <v>203</v>
      </c>
      <c r="F338">
        <v>1</v>
      </c>
      <c r="G338" t="s">
        <v>257</v>
      </c>
      <c r="H338" t="s">
        <v>257</v>
      </c>
      <c r="I338">
        <v>0</v>
      </c>
      <c r="J338">
        <v>0</v>
      </c>
      <c r="K338">
        <v>1</v>
      </c>
      <c r="L338">
        <v>0</v>
      </c>
      <c r="M338">
        <v>0</v>
      </c>
    </row>
    <row r="339" spans="1:15" x14ac:dyDescent="0.25">
      <c r="A339" t="str">
        <f t="shared" si="5"/>
        <v>31 DayApril-June 2024NHS Western IslesUpper GI - Oesophagogastric</v>
      </c>
      <c r="B339" t="s">
        <v>255</v>
      </c>
      <c r="C339" t="s">
        <v>256</v>
      </c>
      <c r="D339" t="s">
        <v>176</v>
      </c>
      <c r="E339" t="s">
        <v>204</v>
      </c>
      <c r="F339">
        <v>3</v>
      </c>
      <c r="G339" t="s">
        <v>257</v>
      </c>
      <c r="H339" t="s">
        <v>257</v>
      </c>
      <c r="I339">
        <v>0</v>
      </c>
      <c r="J339">
        <v>0</v>
      </c>
      <c r="K339">
        <v>3</v>
      </c>
      <c r="L339">
        <v>0</v>
      </c>
      <c r="M339">
        <v>0</v>
      </c>
    </row>
    <row r="340" spans="1:15" x14ac:dyDescent="0.25">
      <c r="A340" t="str">
        <f t="shared" si="5"/>
        <v>31 DayApril-June 2024NHS Western IslesUrological</v>
      </c>
      <c r="B340" t="s">
        <v>255</v>
      </c>
      <c r="C340" t="s">
        <v>256</v>
      </c>
      <c r="D340" t="s">
        <v>176</v>
      </c>
      <c r="E340" t="s">
        <v>205</v>
      </c>
      <c r="F340">
        <v>9</v>
      </c>
      <c r="G340" t="s">
        <v>257</v>
      </c>
      <c r="H340" t="s">
        <v>257</v>
      </c>
      <c r="I340">
        <v>0</v>
      </c>
      <c r="J340">
        <v>0</v>
      </c>
      <c r="K340">
        <v>9</v>
      </c>
      <c r="L340">
        <v>0</v>
      </c>
      <c r="M340">
        <v>0</v>
      </c>
    </row>
    <row r="341" spans="1:15" x14ac:dyDescent="0.25">
      <c r="A341" t="str">
        <f t="shared" si="5"/>
        <v>31 DayApril-June 2024NHS Western IslesUrology - Other</v>
      </c>
      <c r="B341" t="s">
        <v>255</v>
      </c>
      <c r="C341" t="s">
        <v>256</v>
      </c>
      <c r="D341" t="s">
        <v>176</v>
      </c>
      <c r="E341" t="s">
        <v>207</v>
      </c>
      <c r="F341">
        <v>2</v>
      </c>
      <c r="G341" t="s">
        <v>257</v>
      </c>
      <c r="H341" t="s">
        <v>257</v>
      </c>
      <c r="I341">
        <v>0</v>
      </c>
      <c r="J341">
        <v>0</v>
      </c>
      <c r="K341">
        <v>2</v>
      </c>
      <c r="L341">
        <v>0</v>
      </c>
      <c r="M341">
        <v>0</v>
      </c>
    </row>
    <row r="342" spans="1:15" x14ac:dyDescent="0.25">
      <c r="A342" t="str">
        <f t="shared" si="5"/>
        <v>31 DayApril-June 2024NHS Western IslesUrology - Prostate</v>
      </c>
      <c r="B342" t="s">
        <v>255</v>
      </c>
      <c r="C342" t="s">
        <v>256</v>
      </c>
      <c r="D342" t="s">
        <v>176</v>
      </c>
      <c r="E342" t="s">
        <v>208</v>
      </c>
      <c r="F342">
        <v>7</v>
      </c>
      <c r="G342" t="s">
        <v>257</v>
      </c>
      <c r="H342" t="s">
        <v>257</v>
      </c>
      <c r="I342">
        <v>0</v>
      </c>
      <c r="J342">
        <v>0</v>
      </c>
      <c r="K342">
        <v>7</v>
      </c>
      <c r="L342">
        <v>0</v>
      </c>
      <c r="M342">
        <v>0</v>
      </c>
    </row>
    <row r="343" spans="1:15" x14ac:dyDescent="0.25">
      <c r="A343" t="str">
        <f t="shared" si="5"/>
        <v>31 DayApril-June 2024SCANAll Cancer Types*</v>
      </c>
      <c r="B343" t="s">
        <v>255</v>
      </c>
      <c r="C343" t="s">
        <v>256</v>
      </c>
      <c r="D343" t="s">
        <v>7</v>
      </c>
      <c r="E343" t="s">
        <v>198</v>
      </c>
      <c r="F343">
        <v>2034</v>
      </c>
      <c r="G343" t="s">
        <v>257</v>
      </c>
      <c r="H343" t="s">
        <v>257</v>
      </c>
      <c r="I343">
        <v>19</v>
      </c>
      <c r="J343">
        <v>0.93411996066863301</v>
      </c>
      <c r="K343">
        <v>2015</v>
      </c>
      <c r="L343">
        <v>52</v>
      </c>
      <c r="M343">
        <v>228</v>
      </c>
      <c r="N343">
        <v>18</v>
      </c>
      <c r="O343">
        <v>17</v>
      </c>
    </row>
    <row r="344" spans="1:15" x14ac:dyDescent="0.25">
      <c r="A344" t="str">
        <f t="shared" si="5"/>
        <v>31 DayApril-June 2024SCANAll Cancer Types* (screened excluded)</v>
      </c>
      <c r="B344" t="s">
        <v>255</v>
      </c>
      <c r="C344" t="s">
        <v>256</v>
      </c>
      <c r="D344" t="s">
        <v>7</v>
      </c>
      <c r="E344" t="s">
        <v>199</v>
      </c>
      <c r="F344">
        <v>1860</v>
      </c>
      <c r="G344" t="s">
        <v>257</v>
      </c>
      <c r="H344" t="s">
        <v>257</v>
      </c>
      <c r="I344">
        <v>19</v>
      </c>
      <c r="J344">
        <v>1.02150537634409</v>
      </c>
      <c r="K344">
        <v>1841</v>
      </c>
      <c r="L344">
        <v>43</v>
      </c>
      <c r="M344">
        <v>213</v>
      </c>
      <c r="N344">
        <v>16</v>
      </c>
      <c r="O344">
        <v>17</v>
      </c>
    </row>
    <row r="345" spans="1:15" x14ac:dyDescent="0.25">
      <c r="A345" t="str">
        <f t="shared" si="5"/>
        <v>31 DayApril-June 2024SCANAll Cancer Types* (screened only)</v>
      </c>
      <c r="B345" t="s">
        <v>255</v>
      </c>
      <c r="C345" t="s">
        <v>256</v>
      </c>
      <c r="D345" t="s">
        <v>7</v>
      </c>
      <c r="E345" t="s">
        <v>200</v>
      </c>
      <c r="F345">
        <v>174</v>
      </c>
      <c r="G345" t="s">
        <v>257</v>
      </c>
      <c r="H345" t="s">
        <v>257</v>
      </c>
      <c r="I345">
        <v>0</v>
      </c>
      <c r="J345">
        <v>0</v>
      </c>
      <c r="K345">
        <v>174</v>
      </c>
      <c r="L345">
        <v>9</v>
      </c>
      <c r="M345">
        <v>15</v>
      </c>
      <c r="N345">
        <v>20</v>
      </c>
      <c r="O345">
        <v>11</v>
      </c>
    </row>
    <row r="346" spans="1:15" x14ac:dyDescent="0.25">
      <c r="A346" t="str">
        <f t="shared" si="5"/>
        <v>31 DayApril-June 2024SCANBreast</v>
      </c>
      <c r="B346" t="s">
        <v>255</v>
      </c>
      <c r="C346" t="s">
        <v>256</v>
      </c>
      <c r="D346" t="s">
        <v>7</v>
      </c>
      <c r="E346" t="s">
        <v>22</v>
      </c>
      <c r="F346">
        <v>355</v>
      </c>
      <c r="G346" t="s">
        <v>257</v>
      </c>
      <c r="H346" t="s">
        <v>257</v>
      </c>
      <c r="I346">
        <v>1</v>
      </c>
      <c r="J346">
        <v>0.28169014084506999</v>
      </c>
      <c r="K346">
        <v>354</v>
      </c>
      <c r="L346">
        <v>9</v>
      </c>
      <c r="M346">
        <v>15</v>
      </c>
      <c r="N346">
        <v>15</v>
      </c>
      <c r="O346">
        <v>8</v>
      </c>
    </row>
    <row r="347" spans="1:15" x14ac:dyDescent="0.25">
      <c r="A347" t="str">
        <f t="shared" si="5"/>
        <v>31 DayApril-June 2024SCANBreast (screened excluded)</v>
      </c>
      <c r="B347" t="s">
        <v>255</v>
      </c>
      <c r="C347" t="s">
        <v>256</v>
      </c>
      <c r="D347" t="s">
        <v>7</v>
      </c>
      <c r="E347" t="s">
        <v>201</v>
      </c>
      <c r="F347">
        <v>243</v>
      </c>
      <c r="G347" t="s">
        <v>257</v>
      </c>
      <c r="H347" t="s">
        <v>257</v>
      </c>
      <c r="I347">
        <v>1</v>
      </c>
      <c r="J347">
        <v>0.41152263374485598</v>
      </c>
      <c r="K347">
        <v>242</v>
      </c>
      <c r="L347">
        <v>6</v>
      </c>
      <c r="M347">
        <v>13</v>
      </c>
      <c r="N347">
        <v>18</v>
      </c>
      <c r="O347">
        <v>13</v>
      </c>
    </row>
    <row r="348" spans="1:15" x14ac:dyDescent="0.25">
      <c r="A348" t="str">
        <f t="shared" si="5"/>
        <v>31 DayApril-June 2024SCANBreast (screened only)</v>
      </c>
      <c r="B348" t="s">
        <v>255</v>
      </c>
      <c r="C348" t="s">
        <v>256</v>
      </c>
      <c r="D348" t="s">
        <v>7</v>
      </c>
      <c r="E348" t="s">
        <v>202</v>
      </c>
      <c r="F348">
        <v>112</v>
      </c>
      <c r="G348" t="s">
        <v>257</v>
      </c>
      <c r="H348" t="s">
        <v>257</v>
      </c>
      <c r="I348">
        <v>0</v>
      </c>
      <c r="J348">
        <v>0</v>
      </c>
      <c r="K348">
        <v>112</v>
      </c>
      <c r="L348">
        <v>3</v>
      </c>
      <c r="M348">
        <v>2</v>
      </c>
      <c r="N348">
        <v>6</v>
      </c>
    </row>
    <row r="349" spans="1:15" x14ac:dyDescent="0.25">
      <c r="A349" t="str">
        <f t="shared" si="5"/>
        <v>31 DayApril-June 2024SCANCervical</v>
      </c>
      <c r="B349" t="s">
        <v>255</v>
      </c>
      <c r="C349" t="s">
        <v>256</v>
      </c>
      <c r="D349" t="s">
        <v>7</v>
      </c>
      <c r="E349" t="s">
        <v>23</v>
      </c>
      <c r="F349">
        <v>24</v>
      </c>
      <c r="G349" t="s">
        <v>257</v>
      </c>
      <c r="H349" t="s">
        <v>257</v>
      </c>
      <c r="I349">
        <v>1</v>
      </c>
      <c r="J349">
        <v>4.1666666666666696</v>
      </c>
      <c r="K349">
        <v>23</v>
      </c>
      <c r="L349">
        <v>1</v>
      </c>
      <c r="M349">
        <v>2</v>
      </c>
    </row>
    <row r="350" spans="1:15" x14ac:dyDescent="0.25">
      <c r="A350" t="str">
        <f t="shared" si="5"/>
        <v>31 DayApril-June 2024SCANCervical (screened excluded)</v>
      </c>
      <c r="B350" t="s">
        <v>255</v>
      </c>
      <c r="C350" t="s">
        <v>256</v>
      </c>
      <c r="D350" t="s">
        <v>7</v>
      </c>
      <c r="E350" t="s">
        <v>24</v>
      </c>
      <c r="F350">
        <v>16</v>
      </c>
      <c r="G350" t="s">
        <v>257</v>
      </c>
      <c r="H350" t="s">
        <v>257</v>
      </c>
      <c r="I350">
        <v>1</v>
      </c>
      <c r="J350">
        <v>6.25</v>
      </c>
      <c r="K350">
        <v>15</v>
      </c>
      <c r="L350">
        <v>0</v>
      </c>
      <c r="M350">
        <v>2</v>
      </c>
    </row>
    <row r="351" spans="1:15" x14ac:dyDescent="0.25">
      <c r="A351" t="str">
        <f t="shared" si="5"/>
        <v>31 DayApril-June 2024SCANCervical (screened only)</v>
      </c>
      <c r="B351" t="s">
        <v>255</v>
      </c>
      <c r="C351" t="s">
        <v>256</v>
      </c>
      <c r="D351" t="s">
        <v>7</v>
      </c>
      <c r="E351" t="s">
        <v>25</v>
      </c>
      <c r="F351">
        <v>8</v>
      </c>
      <c r="G351" t="s">
        <v>257</v>
      </c>
      <c r="H351" t="s">
        <v>257</v>
      </c>
      <c r="I351">
        <v>0</v>
      </c>
      <c r="J351">
        <v>0</v>
      </c>
      <c r="K351">
        <v>8</v>
      </c>
      <c r="L351">
        <v>1</v>
      </c>
      <c r="M351">
        <v>0</v>
      </c>
    </row>
    <row r="352" spans="1:15" x14ac:dyDescent="0.25">
      <c r="A352" t="str">
        <f t="shared" si="5"/>
        <v>31 DayApril-June 2024SCANColorectal</v>
      </c>
      <c r="B352" t="s">
        <v>255</v>
      </c>
      <c r="C352" t="s">
        <v>256</v>
      </c>
      <c r="D352" t="s">
        <v>7</v>
      </c>
      <c r="E352" t="s">
        <v>26</v>
      </c>
      <c r="F352">
        <v>247</v>
      </c>
      <c r="G352" t="s">
        <v>257</v>
      </c>
      <c r="H352" t="s">
        <v>257</v>
      </c>
      <c r="I352">
        <v>3</v>
      </c>
      <c r="J352">
        <v>1.2145748987854299</v>
      </c>
      <c r="K352">
        <v>244</v>
      </c>
      <c r="L352">
        <v>11</v>
      </c>
      <c r="M352">
        <v>49</v>
      </c>
      <c r="N352">
        <v>19</v>
      </c>
      <c r="O352">
        <v>15</v>
      </c>
    </row>
    <row r="353" spans="1:15" x14ac:dyDescent="0.25">
      <c r="A353" t="str">
        <f t="shared" si="5"/>
        <v>31 DayApril-June 2024SCANColorectal (screened excluded)</v>
      </c>
      <c r="B353" t="s">
        <v>255</v>
      </c>
      <c r="C353" t="s">
        <v>256</v>
      </c>
      <c r="D353" t="s">
        <v>7</v>
      </c>
      <c r="E353" t="s">
        <v>27</v>
      </c>
      <c r="F353">
        <v>193</v>
      </c>
      <c r="G353" t="s">
        <v>257</v>
      </c>
      <c r="H353" t="s">
        <v>257</v>
      </c>
      <c r="I353">
        <v>3</v>
      </c>
      <c r="J353">
        <v>1.55440414507772</v>
      </c>
      <c r="K353">
        <v>190</v>
      </c>
      <c r="L353">
        <v>6</v>
      </c>
      <c r="M353">
        <v>36</v>
      </c>
      <c r="N353">
        <v>7</v>
      </c>
      <c r="O353">
        <v>18</v>
      </c>
    </row>
    <row r="354" spans="1:15" x14ac:dyDescent="0.25">
      <c r="A354" t="str">
        <f t="shared" si="5"/>
        <v>31 DayApril-June 2024SCANColorectal (screened only)</v>
      </c>
      <c r="B354" t="s">
        <v>255</v>
      </c>
      <c r="C354" t="s">
        <v>256</v>
      </c>
      <c r="D354" t="s">
        <v>7</v>
      </c>
      <c r="E354" t="s">
        <v>28</v>
      </c>
      <c r="F354">
        <v>54</v>
      </c>
      <c r="G354" t="s">
        <v>257</v>
      </c>
      <c r="H354" t="s">
        <v>257</v>
      </c>
      <c r="I354">
        <v>0</v>
      </c>
      <c r="J354">
        <v>0</v>
      </c>
      <c r="K354">
        <v>54</v>
      </c>
      <c r="L354">
        <v>5</v>
      </c>
      <c r="M354">
        <v>13</v>
      </c>
      <c r="N354">
        <v>21</v>
      </c>
      <c r="O354">
        <v>14</v>
      </c>
    </row>
    <row r="355" spans="1:15" x14ac:dyDescent="0.25">
      <c r="A355" t="str">
        <f t="shared" si="5"/>
        <v>31 DayApril-June 2024SCANHead &amp; Neck</v>
      </c>
      <c r="B355" t="s">
        <v>255</v>
      </c>
      <c r="C355" t="s">
        <v>256</v>
      </c>
      <c r="D355" t="s">
        <v>7</v>
      </c>
      <c r="E355" t="s">
        <v>29</v>
      </c>
      <c r="F355">
        <v>83</v>
      </c>
      <c r="G355" t="s">
        <v>257</v>
      </c>
      <c r="H355" t="s">
        <v>257</v>
      </c>
      <c r="I355">
        <v>1</v>
      </c>
      <c r="J355">
        <v>1.2048192771084301</v>
      </c>
      <c r="K355">
        <v>82</v>
      </c>
      <c r="L355">
        <v>1</v>
      </c>
      <c r="M355">
        <v>30</v>
      </c>
      <c r="O355">
        <v>17</v>
      </c>
    </row>
    <row r="356" spans="1:15" x14ac:dyDescent="0.25">
      <c r="A356" t="str">
        <f t="shared" si="5"/>
        <v>31 DayApril-June 2024SCANLung</v>
      </c>
      <c r="B356" t="s">
        <v>255</v>
      </c>
      <c r="C356" t="s">
        <v>256</v>
      </c>
      <c r="D356" t="s">
        <v>7</v>
      </c>
      <c r="E356" t="s">
        <v>30</v>
      </c>
      <c r="F356">
        <v>326</v>
      </c>
      <c r="G356" t="s">
        <v>257</v>
      </c>
      <c r="H356" t="s">
        <v>257</v>
      </c>
      <c r="I356">
        <v>10</v>
      </c>
      <c r="J356">
        <v>3.0674846625766898</v>
      </c>
      <c r="K356">
        <v>316</v>
      </c>
      <c r="L356">
        <v>7</v>
      </c>
      <c r="M356">
        <v>42</v>
      </c>
      <c r="N356">
        <v>25</v>
      </c>
      <c r="O356">
        <v>14</v>
      </c>
    </row>
    <row r="357" spans="1:15" x14ac:dyDescent="0.25">
      <c r="A357" t="str">
        <f t="shared" si="5"/>
        <v>31 DayApril-June 2024SCANLymphoma</v>
      </c>
      <c r="B357" t="s">
        <v>255</v>
      </c>
      <c r="C357" t="s">
        <v>256</v>
      </c>
      <c r="D357" t="s">
        <v>7</v>
      </c>
      <c r="E357" t="s">
        <v>31</v>
      </c>
      <c r="F357">
        <v>69</v>
      </c>
      <c r="G357" t="s">
        <v>257</v>
      </c>
      <c r="H357" t="s">
        <v>257</v>
      </c>
      <c r="I357">
        <v>0</v>
      </c>
      <c r="J357">
        <v>0</v>
      </c>
      <c r="K357">
        <v>69</v>
      </c>
      <c r="L357">
        <v>1</v>
      </c>
      <c r="M357">
        <v>4</v>
      </c>
      <c r="O357">
        <v>4</v>
      </c>
    </row>
    <row r="358" spans="1:15" x14ac:dyDescent="0.25">
      <c r="A358" t="str">
        <f t="shared" si="5"/>
        <v>31 DayApril-June 2024SCANMelanoma</v>
      </c>
      <c r="B358" t="s">
        <v>255</v>
      </c>
      <c r="C358" t="s">
        <v>256</v>
      </c>
      <c r="D358" t="s">
        <v>7</v>
      </c>
      <c r="E358" t="s">
        <v>32</v>
      </c>
      <c r="F358">
        <v>125</v>
      </c>
      <c r="G358" t="s">
        <v>257</v>
      </c>
      <c r="H358" t="s">
        <v>257</v>
      </c>
      <c r="I358">
        <v>0</v>
      </c>
      <c r="J358">
        <v>0</v>
      </c>
      <c r="K358">
        <v>125</v>
      </c>
      <c r="L358">
        <v>3</v>
      </c>
      <c r="M358">
        <v>0</v>
      </c>
      <c r="N358">
        <v>28</v>
      </c>
    </row>
    <row r="359" spans="1:15" x14ac:dyDescent="0.25">
      <c r="A359" t="str">
        <f t="shared" si="5"/>
        <v>31 DayApril-June 2024SCANOvarian</v>
      </c>
      <c r="B359" t="s">
        <v>255</v>
      </c>
      <c r="C359" t="s">
        <v>256</v>
      </c>
      <c r="D359" t="s">
        <v>7</v>
      </c>
      <c r="E359" t="s">
        <v>33</v>
      </c>
      <c r="F359">
        <v>33</v>
      </c>
      <c r="G359" t="s">
        <v>257</v>
      </c>
      <c r="H359" t="s">
        <v>257</v>
      </c>
      <c r="I359">
        <v>0</v>
      </c>
      <c r="J359">
        <v>0</v>
      </c>
      <c r="K359">
        <v>33</v>
      </c>
      <c r="L359">
        <v>1</v>
      </c>
      <c r="M359">
        <v>2</v>
      </c>
    </row>
    <row r="360" spans="1:15" x14ac:dyDescent="0.25">
      <c r="A360" t="str">
        <f t="shared" si="5"/>
        <v>31 DayApril-June 2024SCANUpper GI</v>
      </c>
      <c r="B360" t="s">
        <v>255</v>
      </c>
      <c r="C360" t="s">
        <v>256</v>
      </c>
      <c r="D360" t="s">
        <v>7</v>
      </c>
      <c r="E360" t="s">
        <v>34</v>
      </c>
      <c r="F360">
        <v>222</v>
      </c>
      <c r="G360" t="s">
        <v>257</v>
      </c>
      <c r="H360" t="s">
        <v>257</v>
      </c>
      <c r="I360">
        <v>2</v>
      </c>
      <c r="J360">
        <v>0.90090090090090102</v>
      </c>
      <c r="K360">
        <v>220</v>
      </c>
      <c r="L360">
        <v>4</v>
      </c>
      <c r="M360">
        <v>21</v>
      </c>
      <c r="N360">
        <v>14</v>
      </c>
      <c r="O360">
        <v>12</v>
      </c>
    </row>
    <row r="361" spans="1:15" x14ac:dyDescent="0.25">
      <c r="A361" t="str">
        <f t="shared" si="5"/>
        <v>31 DayApril-June 2024SCANUpper GI - Hepatopancreatobiliary</v>
      </c>
      <c r="B361" t="s">
        <v>255</v>
      </c>
      <c r="C361" t="s">
        <v>256</v>
      </c>
      <c r="D361" t="s">
        <v>7</v>
      </c>
      <c r="E361" t="s">
        <v>203</v>
      </c>
      <c r="F361">
        <v>143</v>
      </c>
      <c r="G361" t="s">
        <v>257</v>
      </c>
      <c r="H361" t="s">
        <v>257</v>
      </c>
      <c r="I361">
        <v>1</v>
      </c>
      <c r="J361">
        <v>0.69930069930069905</v>
      </c>
      <c r="K361">
        <v>142</v>
      </c>
      <c r="L361">
        <v>2</v>
      </c>
      <c r="M361">
        <v>12</v>
      </c>
      <c r="O361">
        <v>15</v>
      </c>
    </row>
    <row r="362" spans="1:15" x14ac:dyDescent="0.25">
      <c r="A362" t="str">
        <f t="shared" si="5"/>
        <v>31 DayApril-June 2024SCANUpper GI - Oesophagogastric</v>
      </c>
      <c r="B362" t="s">
        <v>255</v>
      </c>
      <c r="C362" t="s">
        <v>256</v>
      </c>
      <c r="D362" t="s">
        <v>7</v>
      </c>
      <c r="E362" t="s">
        <v>204</v>
      </c>
      <c r="F362">
        <v>79</v>
      </c>
      <c r="G362" t="s">
        <v>257</v>
      </c>
      <c r="H362" t="s">
        <v>257</v>
      </c>
      <c r="I362">
        <v>1</v>
      </c>
      <c r="J362">
        <v>1.26582278481013</v>
      </c>
      <c r="K362">
        <v>78</v>
      </c>
      <c r="L362">
        <v>2</v>
      </c>
      <c r="M362">
        <v>9</v>
      </c>
      <c r="O362">
        <v>6</v>
      </c>
    </row>
    <row r="363" spans="1:15" x14ac:dyDescent="0.25">
      <c r="A363" t="str">
        <f t="shared" si="5"/>
        <v>31 DayApril-June 2024SCANUrological</v>
      </c>
      <c r="B363" t="s">
        <v>255</v>
      </c>
      <c r="C363" t="s">
        <v>256</v>
      </c>
      <c r="D363" t="s">
        <v>7</v>
      </c>
      <c r="E363" t="s">
        <v>205</v>
      </c>
      <c r="F363">
        <v>550</v>
      </c>
      <c r="G363" t="s">
        <v>257</v>
      </c>
      <c r="H363" t="s">
        <v>257</v>
      </c>
      <c r="I363">
        <v>1</v>
      </c>
      <c r="J363">
        <v>0.18181818181818199</v>
      </c>
      <c r="K363">
        <v>549</v>
      </c>
      <c r="L363">
        <v>14</v>
      </c>
      <c r="M363">
        <v>63</v>
      </c>
      <c r="N363">
        <v>18</v>
      </c>
      <c r="O363">
        <v>37</v>
      </c>
    </row>
    <row r="364" spans="1:15" x14ac:dyDescent="0.25">
      <c r="A364" t="str">
        <f t="shared" si="5"/>
        <v>31 DayApril-June 2024SCANUrology - Bladder</v>
      </c>
      <c r="B364" t="s">
        <v>255</v>
      </c>
      <c r="C364" t="s">
        <v>256</v>
      </c>
      <c r="D364" t="s">
        <v>7</v>
      </c>
      <c r="E364" t="s">
        <v>206</v>
      </c>
      <c r="F364">
        <v>54</v>
      </c>
      <c r="G364" t="s">
        <v>257</v>
      </c>
      <c r="H364" t="s">
        <v>257</v>
      </c>
      <c r="I364">
        <v>0</v>
      </c>
      <c r="J364">
        <v>0</v>
      </c>
      <c r="K364">
        <v>54</v>
      </c>
      <c r="L364">
        <v>3</v>
      </c>
      <c r="M364">
        <v>7</v>
      </c>
      <c r="N364">
        <v>16</v>
      </c>
      <c r="O364">
        <v>13</v>
      </c>
    </row>
    <row r="365" spans="1:15" x14ac:dyDescent="0.25">
      <c r="A365" t="str">
        <f t="shared" si="5"/>
        <v>31 DayApril-June 2024SCANUrology - Other</v>
      </c>
      <c r="B365" t="s">
        <v>255</v>
      </c>
      <c r="C365" t="s">
        <v>256</v>
      </c>
      <c r="D365" t="s">
        <v>7</v>
      </c>
      <c r="E365" t="s">
        <v>207</v>
      </c>
      <c r="F365">
        <v>95</v>
      </c>
      <c r="G365" t="s">
        <v>257</v>
      </c>
      <c r="H365" t="s">
        <v>257</v>
      </c>
      <c r="I365">
        <v>0</v>
      </c>
      <c r="J365">
        <v>0</v>
      </c>
      <c r="K365">
        <v>95</v>
      </c>
      <c r="L365">
        <v>1</v>
      </c>
      <c r="M365">
        <v>34</v>
      </c>
      <c r="O365">
        <v>53</v>
      </c>
    </row>
    <row r="366" spans="1:15" x14ac:dyDescent="0.25">
      <c r="A366" t="str">
        <f t="shared" si="5"/>
        <v>31 DayApril-June 2024SCANUrology - Prostate</v>
      </c>
      <c r="B366" t="s">
        <v>255</v>
      </c>
      <c r="C366" t="s">
        <v>256</v>
      </c>
      <c r="D366" t="s">
        <v>7</v>
      </c>
      <c r="E366" t="s">
        <v>208</v>
      </c>
      <c r="F366">
        <v>401</v>
      </c>
      <c r="G366" t="s">
        <v>257</v>
      </c>
      <c r="H366" t="s">
        <v>257</v>
      </c>
      <c r="I366">
        <v>1</v>
      </c>
      <c r="J366">
        <v>0.24937655860349101</v>
      </c>
      <c r="K366">
        <v>400</v>
      </c>
      <c r="L366">
        <v>10</v>
      </c>
      <c r="M366">
        <v>22</v>
      </c>
      <c r="N366">
        <v>25</v>
      </c>
      <c r="O366">
        <v>32</v>
      </c>
    </row>
    <row r="367" spans="1:15" x14ac:dyDescent="0.25">
      <c r="A367" t="str">
        <f t="shared" si="5"/>
        <v>31 DayApril-June 2024WOSCANAll Cancer Types*</v>
      </c>
      <c r="B367" t="s">
        <v>255</v>
      </c>
      <c r="C367" t="s">
        <v>256</v>
      </c>
      <c r="D367" t="s">
        <v>12</v>
      </c>
      <c r="E367" t="s">
        <v>198</v>
      </c>
      <c r="F367">
        <v>3043</v>
      </c>
      <c r="G367" t="s">
        <v>257</v>
      </c>
      <c r="H367" t="s">
        <v>257</v>
      </c>
      <c r="I367">
        <v>40</v>
      </c>
      <c r="J367">
        <v>1.31449227735787</v>
      </c>
      <c r="K367">
        <v>3003</v>
      </c>
      <c r="L367">
        <v>80</v>
      </c>
      <c r="M367">
        <v>270</v>
      </c>
      <c r="N367">
        <v>18</v>
      </c>
      <c r="O367">
        <v>15</v>
      </c>
    </row>
    <row r="368" spans="1:15" x14ac:dyDescent="0.25">
      <c r="A368" t="str">
        <f t="shared" si="5"/>
        <v>31 DayApril-June 2024WOSCANAll Cancer Types* (screened excluded)</v>
      </c>
      <c r="B368" t="s">
        <v>255</v>
      </c>
      <c r="C368" t="s">
        <v>256</v>
      </c>
      <c r="D368" t="s">
        <v>12</v>
      </c>
      <c r="E368" t="s">
        <v>199</v>
      </c>
      <c r="F368">
        <v>2815</v>
      </c>
      <c r="G368" t="s">
        <v>257</v>
      </c>
      <c r="H368" t="s">
        <v>257</v>
      </c>
      <c r="I368">
        <v>40</v>
      </c>
      <c r="J368">
        <v>1.42095914742451</v>
      </c>
      <c r="K368">
        <v>2775</v>
      </c>
      <c r="L368">
        <v>66</v>
      </c>
      <c r="M368">
        <v>244</v>
      </c>
      <c r="N368">
        <v>15</v>
      </c>
      <c r="O368">
        <v>14</v>
      </c>
    </row>
    <row r="369" spans="1:15" x14ac:dyDescent="0.25">
      <c r="A369" t="str">
        <f t="shared" si="5"/>
        <v>31 DayApril-June 2024WOSCANAll Cancer Types* (screened only)</v>
      </c>
      <c r="B369" t="s">
        <v>255</v>
      </c>
      <c r="C369" t="s">
        <v>256</v>
      </c>
      <c r="D369" t="s">
        <v>12</v>
      </c>
      <c r="E369" t="s">
        <v>200</v>
      </c>
      <c r="F369">
        <v>228</v>
      </c>
      <c r="G369" t="s">
        <v>257</v>
      </c>
      <c r="H369" t="s">
        <v>257</v>
      </c>
      <c r="I369">
        <v>0</v>
      </c>
      <c r="J369">
        <v>0</v>
      </c>
      <c r="K369">
        <v>228</v>
      </c>
      <c r="L369">
        <v>14</v>
      </c>
      <c r="M369">
        <v>26</v>
      </c>
      <c r="N369">
        <v>22</v>
      </c>
      <c r="O369">
        <v>19</v>
      </c>
    </row>
    <row r="370" spans="1:15" x14ac:dyDescent="0.25">
      <c r="A370" t="str">
        <f t="shared" si="5"/>
        <v>31 DayApril-June 2024WOSCANBreast</v>
      </c>
      <c r="B370" t="s">
        <v>255</v>
      </c>
      <c r="C370" t="s">
        <v>256</v>
      </c>
      <c r="D370" t="s">
        <v>12</v>
      </c>
      <c r="E370" t="s">
        <v>22</v>
      </c>
      <c r="F370">
        <v>563</v>
      </c>
      <c r="G370" t="s">
        <v>257</v>
      </c>
      <c r="H370" t="s">
        <v>257</v>
      </c>
      <c r="I370">
        <v>1</v>
      </c>
      <c r="J370">
        <v>0.177619893428064</v>
      </c>
      <c r="K370">
        <v>562</v>
      </c>
      <c r="L370">
        <v>24</v>
      </c>
      <c r="M370">
        <v>64</v>
      </c>
      <c r="N370">
        <v>22</v>
      </c>
      <c r="O370">
        <v>13</v>
      </c>
    </row>
    <row r="371" spans="1:15" x14ac:dyDescent="0.25">
      <c r="A371" t="str">
        <f t="shared" si="5"/>
        <v>31 DayApril-June 2024WOSCANBreast (screened excluded)</v>
      </c>
      <c r="B371" t="s">
        <v>255</v>
      </c>
      <c r="C371" t="s">
        <v>256</v>
      </c>
      <c r="D371" t="s">
        <v>12</v>
      </c>
      <c r="E371" t="s">
        <v>201</v>
      </c>
      <c r="F371">
        <v>414</v>
      </c>
      <c r="G371" t="s">
        <v>257</v>
      </c>
      <c r="H371" t="s">
        <v>257</v>
      </c>
      <c r="I371">
        <v>1</v>
      </c>
      <c r="J371">
        <v>0.241545893719807</v>
      </c>
      <c r="K371">
        <v>413</v>
      </c>
      <c r="L371">
        <v>13</v>
      </c>
      <c r="M371">
        <v>51</v>
      </c>
      <c r="N371">
        <v>14</v>
      </c>
      <c r="O371">
        <v>12</v>
      </c>
    </row>
    <row r="372" spans="1:15" x14ac:dyDescent="0.25">
      <c r="A372" t="str">
        <f t="shared" si="5"/>
        <v>31 DayApril-June 2024WOSCANBreast (screened only)</v>
      </c>
      <c r="B372" t="s">
        <v>255</v>
      </c>
      <c r="C372" t="s">
        <v>256</v>
      </c>
      <c r="D372" t="s">
        <v>12</v>
      </c>
      <c r="E372" t="s">
        <v>202</v>
      </c>
      <c r="F372">
        <v>149</v>
      </c>
      <c r="G372" t="s">
        <v>257</v>
      </c>
      <c r="H372" t="s">
        <v>257</v>
      </c>
      <c r="I372">
        <v>0</v>
      </c>
      <c r="J372">
        <v>0</v>
      </c>
      <c r="K372">
        <v>149</v>
      </c>
      <c r="L372">
        <v>11</v>
      </c>
      <c r="M372">
        <v>13</v>
      </c>
      <c r="N372">
        <v>24</v>
      </c>
      <c r="O372">
        <v>17</v>
      </c>
    </row>
    <row r="373" spans="1:15" x14ac:dyDescent="0.25">
      <c r="A373" t="str">
        <f t="shared" si="5"/>
        <v>31 DayApril-June 2024WOSCANCervical</v>
      </c>
      <c r="B373" t="s">
        <v>255</v>
      </c>
      <c r="C373" t="s">
        <v>256</v>
      </c>
      <c r="D373" t="s">
        <v>12</v>
      </c>
      <c r="E373" t="s">
        <v>23</v>
      </c>
      <c r="F373">
        <v>36</v>
      </c>
      <c r="G373" t="s">
        <v>257</v>
      </c>
      <c r="H373" t="s">
        <v>257</v>
      </c>
      <c r="I373">
        <v>1</v>
      </c>
      <c r="J373">
        <v>2.7777777777777799</v>
      </c>
      <c r="K373">
        <v>35</v>
      </c>
      <c r="L373">
        <v>0</v>
      </c>
      <c r="M373">
        <v>3</v>
      </c>
      <c r="O373">
        <v>15</v>
      </c>
    </row>
    <row r="374" spans="1:15" x14ac:dyDescent="0.25">
      <c r="A374" t="str">
        <f t="shared" si="5"/>
        <v>31 DayApril-June 2024WOSCANCervical (screened excluded)</v>
      </c>
      <c r="B374" t="s">
        <v>255</v>
      </c>
      <c r="C374" t="s">
        <v>256</v>
      </c>
      <c r="D374" t="s">
        <v>12</v>
      </c>
      <c r="E374" t="s">
        <v>24</v>
      </c>
      <c r="F374">
        <v>29</v>
      </c>
      <c r="G374" t="s">
        <v>257</v>
      </c>
      <c r="H374" t="s">
        <v>257</v>
      </c>
      <c r="I374">
        <v>1</v>
      </c>
      <c r="J374">
        <v>3.4482758620689702</v>
      </c>
      <c r="K374">
        <v>28</v>
      </c>
      <c r="L374">
        <v>0</v>
      </c>
      <c r="M374">
        <v>3</v>
      </c>
      <c r="O374">
        <v>15</v>
      </c>
    </row>
    <row r="375" spans="1:15" x14ac:dyDescent="0.25">
      <c r="A375" t="str">
        <f t="shared" si="5"/>
        <v>31 DayApril-June 2024WOSCANCervical (screened only)</v>
      </c>
      <c r="B375" t="s">
        <v>255</v>
      </c>
      <c r="C375" t="s">
        <v>256</v>
      </c>
      <c r="D375" t="s">
        <v>12</v>
      </c>
      <c r="E375" t="s">
        <v>25</v>
      </c>
      <c r="F375">
        <v>7</v>
      </c>
      <c r="G375" t="s">
        <v>257</v>
      </c>
      <c r="H375" t="s">
        <v>257</v>
      </c>
      <c r="I375">
        <v>0</v>
      </c>
      <c r="J375">
        <v>0</v>
      </c>
      <c r="K375">
        <v>7</v>
      </c>
      <c r="L375">
        <v>0</v>
      </c>
      <c r="M375">
        <v>0</v>
      </c>
    </row>
    <row r="376" spans="1:15" x14ac:dyDescent="0.25">
      <c r="A376" t="str">
        <f t="shared" si="5"/>
        <v>31 DayApril-June 2024WOSCANColorectal</v>
      </c>
      <c r="B376" t="s">
        <v>255</v>
      </c>
      <c r="C376" t="s">
        <v>256</v>
      </c>
      <c r="D376" t="s">
        <v>12</v>
      </c>
      <c r="E376" t="s">
        <v>26</v>
      </c>
      <c r="F376">
        <v>403</v>
      </c>
      <c r="G376" t="s">
        <v>257</v>
      </c>
      <c r="H376" t="s">
        <v>257</v>
      </c>
      <c r="I376">
        <v>6</v>
      </c>
      <c r="J376">
        <v>1.48883374689826</v>
      </c>
      <c r="K376">
        <v>397</v>
      </c>
      <c r="L376">
        <v>10</v>
      </c>
      <c r="M376">
        <v>51</v>
      </c>
      <c r="N376">
        <v>18</v>
      </c>
      <c r="O376">
        <v>14</v>
      </c>
    </row>
    <row r="377" spans="1:15" x14ac:dyDescent="0.25">
      <c r="A377" t="str">
        <f t="shared" si="5"/>
        <v>31 DayApril-June 2024WOSCANColorectal (screened excluded)</v>
      </c>
      <c r="B377" t="s">
        <v>255</v>
      </c>
      <c r="C377" t="s">
        <v>256</v>
      </c>
      <c r="D377" t="s">
        <v>12</v>
      </c>
      <c r="E377" t="s">
        <v>27</v>
      </c>
      <c r="F377">
        <v>331</v>
      </c>
      <c r="G377" t="s">
        <v>257</v>
      </c>
      <c r="H377" t="s">
        <v>257</v>
      </c>
      <c r="I377">
        <v>6</v>
      </c>
      <c r="J377">
        <v>1.8126888217522701</v>
      </c>
      <c r="K377">
        <v>325</v>
      </c>
      <c r="L377">
        <v>7</v>
      </c>
      <c r="M377">
        <v>38</v>
      </c>
      <c r="N377">
        <v>16</v>
      </c>
      <c r="O377">
        <v>14</v>
      </c>
    </row>
    <row r="378" spans="1:15" x14ac:dyDescent="0.25">
      <c r="A378" t="str">
        <f t="shared" si="5"/>
        <v>31 DayApril-June 2024WOSCANColorectal (screened only)</v>
      </c>
      <c r="B378" t="s">
        <v>255</v>
      </c>
      <c r="C378" t="s">
        <v>256</v>
      </c>
      <c r="D378" t="s">
        <v>12</v>
      </c>
      <c r="E378" t="s">
        <v>28</v>
      </c>
      <c r="F378">
        <v>72</v>
      </c>
      <c r="G378" t="s">
        <v>257</v>
      </c>
      <c r="H378" t="s">
        <v>257</v>
      </c>
      <c r="I378">
        <v>0</v>
      </c>
      <c r="J378">
        <v>0</v>
      </c>
      <c r="K378">
        <v>72</v>
      </c>
      <c r="L378">
        <v>3</v>
      </c>
      <c r="M378">
        <v>13</v>
      </c>
      <c r="N378">
        <v>19</v>
      </c>
      <c r="O378">
        <v>20</v>
      </c>
    </row>
    <row r="379" spans="1:15" x14ac:dyDescent="0.25">
      <c r="A379" t="str">
        <f t="shared" si="5"/>
        <v>31 DayApril-June 2024WOSCANHead &amp; Neck</v>
      </c>
      <c r="B379" t="s">
        <v>255</v>
      </c>
      <c r="C379" t="s">
        <v>256</v>
      </c>
      <c r="D379" t="s">
        <v>12</v>
      </c>
      <c r="E379" t="s">
        <v>29</v>
      </c>
      <c r="F379">
        <v>131</v>
      </c>
      <c r="G379" t="s">
        <v>257</v>
      </c>
      <c r="H379" t="s">
        <v>257</v>
      </c>
      <c r="I379">
        <v>2</v>
      </c>
      <c r="J379">
        <v>1.5267175572519101</v>
      </c>
      <c r="K379">
        <v>129</v>
      </c>
      <c r="L379">
        <v>3</v>
      </c>
      <c r="M379">
        <v>11</v>
      </c>
      <c r="N379">
        <v>7</v>
      </c>
      <c r="O379">
        <v>14</v>
      </c>
    </row>
    <row r="380" spans="1:15" x14ac:dyDescent="0.25">
      <c r="A380" t="str">
        <f t="shared" si="5"/>
        <v>31 DayApril-June 2024WOSCANLung</v>
      </c>
      <c r="B380" t="s">
        <v>255</v>
      </c>
      <c r="C380" t="s">
        <v>256</v>
      </c>
      <c r="D380" t="s">
        <v>12</v>
      </c>
      <c r="E380" t="s">
        <v>30</v>
      </c>
      <c r="F380">
        <v>477</v>
      </c>
      <c r="G380" t="s">
        <v>257</v>
      </c>
      <c r="H380" t="s">
        <v>257</v>
      </c>
      <c r="I380">
        <v>18</v>
      </c>
      <c r="J380">
        <v>3.7735849056603801</v>
      </c>
      <c r="K380">
        <v>459</v>
      </c>
      <c r="L380">
        <v>6</v>
      </c>
      <c r="M380">
        <v>43</v>
      </c>
      <c r="N380">
        <v>14</v>
      </c>
      <c r="O380">
        <v>9</v>
      </c>
    </row>
    <row r="381" spans="1:15" x14ac:dyDescent="0.25">
      <c r="A381" t="str">
        <f t="shared" si="5"/>
        <v>31 DayApril-June 2024WOSCANLymphoma</v>
      </c>
      <c r="B381" t="s">
        <v>255</v>
      </c>
      <c r="C381" t="s">
        <v>256</v>
      </c>
      <c r="D381" t="s">
        <v>12</v>
      </c>
      <c r="E381" t="s">
        <v>31</v>
      </c>
      <c r="F381">
        <v>90</v>
      </c>
      <c r="G381" t="s">
        <v>257</v>
      </c>
      <c r="H381" t="s">
        <v>257</v>
      </c>
      <c r="I381">
        <v>3</v>
      </c>
      <c r="J381">
        <v>3.3333333333333299</v>
      </c>
      <c r="K381">
        <v>87</v>
      </c>
      <c r="L381">
        <v>1</v>
      </c>
      <c r="M381">
        <v>2</v>
      </c>
    </row>
    <row r="382" spans="1:15" x14ac:dyDescent="0.25">
      <c r="A382" t="str">
        <f t="shared" si="5"/>
        <v>31 DayApril-June 2024WOSCANMelanoma</v>
      </c>
      <c r="B382" t="s">
        <v>255</v>
      </c>
      <c r="C382" t="s">
        <v>256</v>
      </c>
      <c r="D382" t="s">
        <v>12</v>
      </c>
      <c r="E382" t="s">
        <v>32</v>
      </c>
      <c r="F382">
        <v>230</v>
      </c>
      <c r="G382" t="s">
        <v>257</v>
      </c>
      <c r="H382" t="s">
        <v>257</v>
      </c>
      <c r="I382">
        <v>0</v>
      </c>
      <c r="J382">
        <v>0</v>
      </c>
      <c r="K382">
        <v>230</v>
      </c>
      <c r="L382">
        <v>10</v>
      </c>
      <c r="M382">
        <v>3</v>
      </c>
      <c r="N382">
        <v>26</v>
      </c>
      <c r="O382">
        <v>44</v>
      </c>
    </row>
    <row r="383" spans="1:15" x14ac:dyDescent="0.25">
      <c r="A383" t="str">
        <f t="shared" si="5"/>
        <v>31 DayApril-June 2024WOSCANOvarian</v>
      </c>
      <c r="B383" t="s">
        <v>255</v>
      </c>
      <c r="C383" t="s">
        <v>256</v>
      </c>
      <c r="D383" t="s">
        <v>12</v>
      </c>
      <c r="E383" t="s">
        <v>33</v>
      </c>
      <c r="F383">
        <v>47</v>
      </c>
      <c r="G383" t="s">
        <v>257</v>
      </c>
      <c r="H383" t="s">
        <v>257</v>
      </c>
      <c r="I383">
        <v>1</v>
      </c>
      <c r="J383">
        <v>2.12765957446809</v>
      </c>
      <c r="K383">
        <v>46</v>
      </c>
      <c r="L383">
        <v>0</v>
      </c>
      <c r="M383">
        <v>3</v>
      </c>
      <c r="O383">
        <v>14</v>
      </c>
    </row>
    <row r="384" spans="1:15" x14ac:dyDescent="0.25">
      <c r="A384" t="str">
        <f t="shared" si="5"/>
        <v>31 DayApril-June 2024WOSCANUpper GI</v>
      </c>
      <c r="B384" t="s">
        <v>255</v>
      </c>
      <c r="C384" t="s">
        <v>256</v>
      </c>
      <c r="D384" t="s">
        <v>12</v>
      </c>
      <c r="E384" t="s">
        <v>34</v>
      </c>
      <c r="F384">
        <v>292</v>
      </c>
      <c r="G384" t="s">
        <v>257</v>
      </c>
      <c r="H384" t="s">
        <v>257</v>
      </c>
      <c r="I384">
        <v>5</v>
      </c>
      <c r="J384">
        <v>1.7123287671232901</v>
      </c>
      <c r="K384">
        <v>287</v>
      </c>
      <c r="L384">
        <v>2</v>
      </c>
      <c r="M384">
        <v>13</v>
      </c>
      <c r="O384">
        <v>18</v>
      </c>
    </row>
    <row r="385" spans="1:15" x14ac:dyDescent="0.25">
      <c r="A385" t="str">
        <f t="shared" si="5"/>
        <v>31 DayApril-June 2024WOSCANUpper GI - Hepatopancreatobiliary</v>
      </c>
      <c r="B385" t="s">
        <v>255</v>
      </c>
      <c r="C385" t="s">
        <v>256</v>
      </c>
      <c r="D385" t="s">
        <v>12</v>
      </c>
      <c r="E385" t="s">
        <v>203</v>
      </c>
      <c r="F385">
        <v>141</v>
      </c>
      <c r="G385" t="s">
        <v>257</v>
      </c>
      <c r="H385" t="s">
        <v>257</v>
      </c>
      <c r="I385">
        <v>5</v>
      </c>
      <c r="J385">
        <v>3.5460992907801399</v>
      </c>
      <c r="K385">
        <v>136</v>
      </c>
      <c r="L385">
        <v>0</v>
      </c>
      <c r="M385">
        <v>11</v>
      </c>
      <c r="O385">
        <v>20</v>
      </c>
    </row>
    <row r="386" spans="1:15" x14ac:dyDescent="0.25">
      <c r="A386" t="str">
        <f t="shared" si="5"/>
        <v>31 DayApril-June 2024WOSCANUpper GI - Oesophagogastric</v>
      </c>
      <c r="B386" t="s">
        <v>255</v>
      </c>
      <c r="C386" t="s">
        <v>256</v>
      </c>
      <c r="D386" t="s">
        <v>12</v>
      </c>
      <c r="E386" t="s">
        <v>204</v>
      </c>
      <c r="F386">
        <v>151</v>
      </c>
      <c r="G386" t="s">
        <v>257</v>
      </c>
      <c r="H386" t="s">
        <v>257</v>
      </c>
      <c r="I386">
        <v>0</v>
      </c>
      <c r="J386">
        <v>0</v>
      </c>
      <c r="K386">
        <v>151</v>
      </c>
      <c r="L386">
        <v>2</v>
      </c>
      <c r="M386">
        <v>2</v>
      </c>
    </row>
    <row r="387" spans="1:15" x14ac:dyDescent="0.25">
      <c r="A387" t="str">
        <f t="shared" ref="A387:A450" si="6">CONCATENATE(B387,C387,D387,E387)</f>
        <v>31 DayApril-June 2024WOSCANUrological</v>
      </c>
      <c r="B387" t="s">
        <v>255</v>
      </c>
      <c r="C387" t="s">
        <v>256</v>
      </c>
      <c r="D387" t="s">
        <v>12</v>
      </c>
      <c r="E387" t="s">
        <v>205</v>
      </c>
      <c r="F387">
        <v>774</v>
      </c>
      <c r="G387" t="s">
        <v>257</v>
      </c>
      <c r="H387" t="s">
        <v>257</v>
      </c>
      <c r="I387">
        <v>3</v>
      </c>
      <c r="J387">
        <v>0.387596899224806</v>
      </c>
      <c r="K387">
        <v>771</v>
      </c>
      <c r="L387">
        <v>24</v>
      </c>
      <c r="M387">
        <v>77</v>
      </c>
      <c r="N387">
        <v>28</v>
      </c>
      <c r="O387">
        <v>28</v>
      </c>
    </row>
    <row r="388" spans="1:15" x14ac:dyDescent="0.25">
      <c r="A388" t="str">
        <f t="shared" si="6"/>
        <v>31 DayApril-June 2024WOSCANUrology - Bladder</v>
      </c>
      <c r="B388" t="s">
        <v>255</v>
      </c>
      <c r="C388" t="s">
        <v>256</v>
      </c>
      <c r="D388" t="s">
        <v>12</v>
      </c>
      <c r="E388" t="s">
        <v>206</v>
      </c>
      <c r="F388">
        <v>80</v>
      </c>
      <c r="G388" t="s">
        <v>257</v>
      </c>
      <c r="H388" t="s">
        <v>257</v>
      </c>
      <c r="I388">
        <v>0</v>
      </c>
      <c r="J388">
        <v>0</v>
      </c>
      <c r="K388">
        <v>80</v>
      </c>
      <c r="L388">
        <v>5</v>
      </c>
      <c r="M388">
        <v>17</v>
      </c>
      <c r="N388">
        <v>27</v>
      </c>
      <c r="O388">
        <v>26</v>
      </c>
    </row>
    <row r="389" spans="1:15" x14ac:dyDescent="0.25">
      <c r="A389" t="str">
        <f t="shared" si="6"/>
        <v>31 DayApril-June 2024WOSCANUrology - Other</v>
      </c>
      <c r="B389" t="s">
        <v>255</v>
      </c>
      <c r="C389" t="s">
        <v>256</v>
      </c>
      <c r="D389" t="s">
        <v>12</v>
      </c>
      <c r="E389" t="s">
        <v>207</v>
      </c>
      <c r="F389">
        <v>146</v>
      </c>
      <c r="G389" t="s">
        <v>257</v>
      </c>
      <c r="H389" t="s">
        <v>257</v>
      </c>
      <c r="I389">
        <v>2</v>
      </c>
      <c r="J389">
        <v>1.3698630136986301</v>
      </c>
      <c r="K389">
        <v>144</v>
      </c>
      <c r="L389">
        <v>4</v>
      </c>
      <c r="M389">
        <v>40</v>
      </c>
      <c r="N389">
        <v>33</v>
      </c>
      <c r="O389">
        <v>42</v>
      </c>
    </row>
    <row r="390" spans="1:15" x14ac:dyDescent="0.25">
      <c r="A390" t="str">
        <f t="shared" si="6"/>
        <v>31 DayApril-June 2024WOSCANUrology - Prostate</v>
      </c>
      <c r="B390" t="s">
        <v>255</v>
      </c>
      <c r="C390" t="s">
        <v>256</v>
      </c>
      <c r="D390" t="s">
        <v>12</v>
      </c>
      <c r="E390" t="s">
        <v>208</v>
      </c>
      <c r="F390">
        <v>548</v>
      </c>
      <c r="G390" t="s">
        <v>257</v>
      </c>
      <c r="H390" t="s">
        <v>257</v>
      </c>
      <c r="I390">
        <v>1</v>
      </c>
      <c r="J390">
        <v>0.18248175182481799</v>
      </c>
      <c r="K390">
        <v>547</v>
      </c>
      <c r="L390">
        <v>15</v>
      </c>
      <c r="M390">
        <v>20</v>
      </c>
      <c r="N390">
        <v>14</v>
      </c>
      <c r="O390">
        <v>14</v>
      </c>
    </row>
    <row r="391" spans="1:15" x14ac:dyDescent="0.25">
      <c r="A391" t="str">
        <f t="shared" si="6"/>
        <v>31 DayJanuary-March 2024Golden Jubilee National HospitalAll Cancer Types*</v>
      </c>
      <c r="B391" t="s">
        <v>255</v>
      </c>
      <c r="C391" t="s">
        <v>258</v>
      </c>
      <c r="D391" t="s">
        <v>162</v>
      </c>
      <c r="E391" t="s">
        <v>198</v>
      </c>
      <c r="F391">
        <v>117</v>
      </c>
      <c r="G391" t="s">
        <v>257</v>
      </c>
      <c r="H391" t="s">
        <v>257</v>
      </c>
      <c r="I391">
        <v>0</v>
      </c>
      <c r="J391">
        <v>0</v>
      </c>
      <c r="K391">
        <v>117</v>
      </c>
      <c r="L391">
        <v>5</v>
      </c>
      <c r="M391">
        <v>25</v>
      </c>
      <c r="N391">
        <v>18</v>
      </c>
      <c r="O391">
        <v>14</v>
      </c>
    </row>
    <row r="392" spans="1:15" x14ac:dyDescent="0.25">
      <c r="A392" t="str">
        <f t="shared" si="6"/>
        <v>31 DayJanuary-March 2024Golden Jubilee National HospitalAll Cancer Types* (screened excluded)</v>
      </c>
      <c r="B392" t="s">
        <v>255</v>
      </c>
      <c r="C392" t="s">
        <v>258</v>
      </c>
      <c r="D392" t="s">
        <v>162</v>
      </c>
      <c r="E392" t="s">
        <v>199</v>
      </c>
      <c r="F392">
        <v>115</v>
      </c>
      <c r="G392" t="s">
        <v>257</v>
      </c>
      <c r="H392" t="s">
        <v>257</v>
      </c>
      <c r="I392">
        <v>0</v>
      </c>
      <c r="J392">
        <v>0</v>
      </c>
      <c r="K392">
        <v>115</v>
      </c>
      <c r="L392">
        <v>5</v>
      </c>
      <c r="M392">
        <v>24</v>
      </c>
      <c r="N392">
        <v>18</v>
      </c>
      <c r="O392">
        <v>14</v>
      </c>
    </row>
    <row r="393" spans="1:15" x14ac:dyDescent="0.25">
      <c r="A393" t="str">
        <f t="shared" si="6"/>
        <v>31 DayJanuary-March 2024Golden Jubilee National HospitalAll Cancer Types* (screened only)</v>
      </c>
      <c r="B393" t="s">
        <v>255</v>
      </c>
      <c r="C393" t="s">
        <v>258</v>
      </c>
      <c r="D393" t="s">
        <v>162</v>
      </c>
      <c r="E393" t="s">
        <v>200</v>
      </c>
      <c r="F393">
        <v>2</v>
      </c>
      <c r="G393" t="s">
        <v>257</v>
      </c>
      <c r="H393" t="s">
        <v>257</v>
      </c>
      <c r="I393">
        <v>0</v>
      </c>
      <c r="J393">
        <v>0</v>
      </c>
      <c r="K393">
        <v>2</v>
      </c>
      <c r="L393">
        <v>0</v>
      </c>
      <c r="M393">
        <v>1</v>
      </c>
    </row>
    <row r="394" spans="1:15" x14ac:dyDescent="0.25">
      <c r="A394" t="str">
        <f t="shared" si="6"/>
        <v>31 DayJanuary-March 2024Golden Jubilee National HospitalColorectal</v>
      </c>
      <c r="B394" t="s">
        <v>255</v>
      </c>
      <c r="C394" t="s">
        <v>258</v>
      </c>
      <c r="D394" t="s">
        <v>162</v>
      </c>
      <c r="E394" t="s">
        <v>26</v>
      </c>
      <c r="F394">
        <v>7</v>
      </c>
      <c r="G394" t="s">
        <v>257</v>
      </c>
      <c r="H394" t="s">
        <v>257</v>
      </c>
      <c r="I394">
        <v>0</v>
      </c>
      <c r="J394">
        <v>0</v>
      </c>
      <c r="K394">
        <v>7</v>
      </c>
      <c r="L394">
        <v>0</v>
      </c>
      <c r="M394">
        <v>3</v>
      </c>
      <c r="O394">
        <v>34</v>
      </c>
    </row>
    <row r="395" spans="1:15" x14ac:dyDescent="0.25">
      <c r="A395" t="str">
        <f t="shared" si="6"/>
        <v>31 DayJanuary-March 2024Golden Jubilee National HospitalColorectal (screened excluded)</v>
      </c>
      <c r="B395" t="s">
        <v>255</v>
      </c>
      <c r="C395" t="s">
        <v>258</v>
      </c>
      <c r="D395" t="s">
        <v>162</v>
      </c>
      <c r="E395" t="s">
        <v>27</v>
      </c>
      <c r="F395">
        <v>5</v>
      </c>
      <c r="G395" t="s">
        <v>257</v>
      </c>
      <c r="H395" t="s">
        <v>257</v>
      </c>
      <c r="I395">
        <v>0</v>
      </c>
      <c r="J395">
        <v>0</v>
      </c>
      <c r="K395">
        <v>5</v>
      </c>
      <c r="L395">
        <v>0</v>
      </c>
      <c r="M395">
        <v>2</v>
      </c>
    </row>
    <row r="396" spans="1:15" x14ac:dyDescent="0.25">
      <c r="A396" t="str">
        <f t="shared" si="6"/>
        <v>31 DayJanuary-March 2024Golden Jubilee National HospitalColorectal (screened only)</v>
      </c>
      <c r="B396" t="s">
        <v>255</v>
      </c>
      <c r="C396" t="s">
        <v>258</v>
      </c>
      <c r="D396" t="s">
        <v>162</v>
      </c>
      <c r="E396" t="s">
        <v>28</v>
      </c>
      <c r="F396">
        <v>2</v>
      </c>
      <c r="G396" t="s">
        <v>257</v>
      </c>
      <c r="H396" t="s">
        <v>257</v>
      </c>
      <c r="I396">
        <v>0</v>
      </c>
      <c r="J396">
        <v>0</v>
      </c>
      <c r="K396">
        <v>2</v>
      </c>
      <c r="L396">
        <v>0</v>
      </c>
      <c r="M396">
        <v>1</v>
      </c>
    </row>
    <row r="397" spans="1:15" x14ac:dyDescent="0.25">
      <c r="A397" t="str">
        <f t="shared" si="6"/>
        <v>31 DayJanuary-March 2024Golden Jubilee National HospitalLung</v>
      </c>
      <c r="B397" t="s">
        <v>255</v>
      </c>
      <c r="C397" t="s">
        <v>258</v>
      </c>
      <c r="D397" t="s">
        <v>162</v>
      </c>
      <c r="E397" t="s">
        <v>30</v>
      </c>
      <c r="F397">
        <v>110</v>
      </c>
      <c r="G397" t="s">
        <v>257</v>
      </c>
      <c r="H397" t="s">
        <v>257</v>
      </c>
      <c r="I397">
        <v>0</v>
      </c>
      <c r="J397">
        <v>0</v>
      </c>
      <c r="K397">
        <v>110</v>
      </c>
      <c r="L397">
        <v>5</v>
      </c>
      <c r="M397">
        <v>22</v>
      </c>
      <c r="N397">
        <v>18</v>
      </c>
      <c r="O397">
        <v>14</v>
      </c>
    </row>
    <row r="398" spans="1:15" x14ac:dyDescent="0.25">
      <c r="A398" t="str">
        <f t="shared" si="6"/>
        <v>31 DayJanuary-March 2024NCAAll Cancer Types*</v>
      </c>
      <c r="B398" t="s">
        <v>255</v>
      </c>
      <c r="C398" t="s">
        <v>258</v>
      </c>
      <c r="D398" t="s">
        <v>156</v>
      </c>
      <c r="E398" t="s">
        <v>198</v>
      </c>
      <c r="F398">
        <v>1783</v>
      </c>
      <c r="G398" t="s">
        <v>257</v>
      </c>
      <c r="H398" t="s">
        <v>257</v>
      </c>
      <c r="I398">
        <v>36</v>
      </c>
      <c r="J398">
        <v>2.0190689848569798</v>
      </c>
      <c r="K398">
        <v>1747</v>
      </c>
      <c r="L398">
        <v>45</v>
      </c>
      <c r="M398">
        <v>255</v>
      </c>
      <c r="N398">
        <v>20</v>
      </c>
      <c r="O398">
        <v>21</v>
      </c>
    </row>
    <row r="399" spans="1:15" x14ac:dyDescent="0.25">
      <c r="A399" t="str">
        <f t="shared" si="6"/>
        <v>31 DayJanuary-March 2024NCAAll Cancer Types* (screened excluded)</v>
      </c>
      <c r="B399" t="s">
        <v>255</v>
      </c>
      <c r="C399" t="s">
        <v>258</v>
      </c>
      <c r="D399" t="s">
        <v>156</v>
      </c>
      <c r="E399" t="s">
        <v>199</v>
      </c>
      <c r="F399">
        <v>1613</v>
      </c>
      <c r="G399" t="s">
        <v>257</v>
      </c>
      <c r="H399" t="s">
        <v>257</v>
      </c>
      <c r="I399">
        <v>35</v>
      </c>
      <c r="J399">
        <v>2.1698698078115299</v>
      </c>
      <c r="K399">
        <v>1578</v>
      </c>
      <c r="L399">
        <v>33</v>
      </c>
      <c r="M399">
        <v>217</v>
      </c>
      <c r="N399">
        <v>21</v>
      </c>
      <c r="O399">
        <v>20</v>
      </c>
    </row>
    <row r="400" spans="1:15" x14ac:dyDescent="0.25">
      <c r="A400" t="str">
        <f t="shared" si="6"/>
        <v>31 DayJanuary-March 2024NCAAll Cancer Types* (screened only)</v>
      </c>
      <c r="B400" t="s">
        <v>255</v>
      </c>
      <c r="C400" t="s">
        <v>258</v>
      </c>
      <c r="D400" t="s">
        <v>156</v>
      </c>
      <c r="E400" t="s">
        <v>200</v>
      </c>
      <c r="F400">
        <v>170</v>
      </c>
      <c r="G400" t="s">
        <v>257</v>
      </c>
      <c r="H400" t="s">
        <v>257</v>
      </c>
      <c r="I400">
        <v>1</v>
      </c>
      <c r="J400">
        <v>0.58823529411764697</v>
      </c>
      <c r="K400">
        <v>169</v>
      </c>
      <c r="L400">
        <v>12</v>
      </c>
      <c r="M400">
        <v>38</v>
      </c>
      <c r="N400">
        <v>18</v>
      </c>
      <c r="O400">
        <v>22</v>
      </c>
    </row>
    <row r="401" spans="1:15" x14ac:dyDescent="0.25">
      <c r="A401" t="str">
        <f t="shared" si="6"/>
        <v>31 DayJanuary-March 2024NCABreast</v>
      </c>
      <c r="B401" t="s">
        <v>255</v>
      </c>
      <c r="C401" t="s">
        <v>258</v>
      </c>
      <c r="D401" t="s">
        <v>156</v>
      </c>
      <c r="E401" t="s">
        <v>22</v>
      </c>
      <c r="F401">
        <v>323</v>
      </c>
      <c r="G401" t="s">
        <v>257</v>
      </c>
      <c r="H401" t="s">
        <v>257</v>
      </c>
      <c r="I401">
        <v>1</v>
      </c>
      <c r="J401">
        <v>0.30959752321981399</v>
      </c>
      <c r="K401">
        <v>322</v>
      </c>
      <c r="L401">
        <v>20</v>
      </c>
      <c r="M401">
        <v>67</v>
      </c>
      <c r="N401">
        <v>10</v>
      </c>
      <c r="O401">
        <v>22</v>
      </c>
    </row>
    <row r="402" spans="1:15" x14ac:dyDescent="0.25">
      <c r="A402" t="str">
        <f t="shared" si="6"/>
        <v>31 DayJanuary-March 2024NCABreast (screened excluded)</v>
      </c>
      <c r="B402" t="s">
        <v>255</v>
      </c>
      <c r="C402" t="s">
        <v>258</v>
      </c>
      <c r="D402" t="s">
        <v>156</v>
      </c>
      <c r="E402" t="s">
        <v>201</v>
      </c>
      <c r="F402">
        <v>191</v>
      </c>
      <c r="G402" t="s">
        <v>257</v>
      </c>
      <c r="H402" t="s">
        <v>257</v>
      </c>
      <c r="I402">
        <v>1</v>
      </c>
      <c r="J402">
        <v>0.52356020942408399</v>
      </c>
      <c r="K402">
        <v>190</v>
      </c>
      <c r="L402">
        <v>8</v>
      </c>
      <c r="M402">
        <v>42</v>
      </c>
      <c r="N402">
        <v>7</v>
      </c>
      <c r="O402">
        <v>22</v>
      </c>
    </row>
    <row r="403" spans="1:15" x14ac:dyDescent="0.25">
      <c r="A403" t="str">
        <f t="shared" si="6"/>
        <v>31 DayJanuary-March 2024NCABreast (screened only)</v>
      </c>
      <c r="B403" t="s">
        <v>255</v>
      </c>
      <c r="C403" t="s">
        <v>258</v>
      </c>
      <c r="D403" t="s">
        <v>156</v>
      </c>
      <c r="E403" t="s">
        <v>202</v>
      </c>
      <c r="F403">
        <v>132</v>
      </c>
      <c r="G403" t="s">
        <v>257</v>
      </c>
      <c r="H403" t="s">
        <v>257</v>
      </c>
      <c r="I403">
        <v>0</v>
      </c>
      <c r="J403">
        <v>0</v>
      </c>
      <c r="K403">
        <v>132</v>
      </c>
      <c r="L403">
        <v>12</v>
      </c>
      <c r="M403">
        <v>25</v>
      </c>
      <c r="N403">
        <v>18</v>
      </c>
      <c r="O403">
        <v>25</v>
      </c>
    </row>
    <row r="404" spans="1:15" x14ac:dyDescent="0.25">
      <c r="A404" t="str">
        <f t="shared" si="6"/>
        <v>31 DayJanuary-March 2024NCACervical</v>
      </c>
      <c r="B404" t="s">
        <v>255</v>
      </c>
      <c r="C404" t="s">
        <v>258</v>
      </c>
      <c r="D404" t="s">
        <v>156</v>
      </c>
      <c r="E404" t="s">
        <v>23</v>
      </c>
      <c r="F404">
        <v>14</v>
      </c>
      <c r="G404" t="s">
        <v>257</v>
      </c>
      <c r="H404" t="s">
        <v>257</v>
      </c>
      <c r="I404">
        <v>0</v>
      </c>
      <c r="J404">
        <v>0</v>
      </c>
      <c r="K404">
        <v>14</v>
      </c>
      <c r="L404">
        <v>0</v>
      </c>
      <c r="M404">
        <v>4</v>
      </c>
      <c r="O404">
        <v>8</v>
      </c>
    </row>
    <row r="405" spans="1:15" x14ac:dyDescent="0.25">
      <c r="A405" t="str">
        <f t="shared" si="6"/>
        <v>31 DayJanuary-March 2024NCACervical (screened excluded)</v>
      </c>
      <c r="B405" t="s">
        <v>255</v>
      </c>
      <c r="C405" t="s">
        <v>258</v>
      </c>
      <c r="D405" t="s">
        <v>156</v>
      </c>
      <c r="E405" t="s">
        <v>24</v>
      </c>
      <c r="F405">
        <v>9</v>
      </c>
      <c r="G405" t="s">
        <v>257</v>
      </c>
      <c r="H405" t="s">
        <v>257</v>
      </c>
      <c r="I405">
        <v>0</v>
      </c>
      <c r="J405">
        <v>0</v>
      </c>
      <c r="K405">
        <v>9</v>
      </c>
      <c r="L405">
        <v>0</v>
      </c>
      <c r="M405">
        <v>1</v>
      </c>
    </row>
    <row r="406" spans="1:15" x14ac:dyDescent="0.25">
      <c r="A406" t="str">
        <f t="shared" si="6"/>
        <v>31 DayJanuary-March 2024NCACervical (screened only)</v>
      </c>
      <c r="B406" t="s">
        <v>255</v>
      </c>
      <c r="C406" t="s">
        <v>258</v>
      </c>
      <c r="D406" t="s">
        <v>156</v>
      </c>
      <c r="E406" t="s">
        <v>25</v>
      </c>
      <c r="F406">
        <v>5</v>
      </c>
      <c r="G406" t="s">
        <v>257</v>
      </c>
      <c r="H406" t="s">
        <v>257</v>
      </c>
      <c r="I406">
        <v>0</v>
      </c>
      <c r="J406">
        <v>0</v>
      </c>
      <c r="K406">
        <v>5</v>
      </c>
      <c r="L406">
        <v>0</v>
      </c>
      <c r="M406">
        <v>3</v>
      </c>
      <c r="O406">
        <v>5</v>
      </c>
    </row>
    <row r="407" spans="1:15" x14ac:dyDescent="0.25">
      <c r="A407" t="str">
        <f t="shared" si="6"/>
        <v>31 DayJanuary-March 2024NCAColorectal</v>
      </c>
      <c r="B407" t="s">
        <v>255</v>
      </c>
      <c r="C407" t="s">
        <v>258</v>
      </c>
      <c r="D407" t="s">
        <v>156</v>
      </c>
      <c r="E407" t="s">
        <v>26</v>
      </c>
      <c r="F407">
        <v>245</v>
      </c>
      <c r="G407" t="s">
        <v>257</v>
      </c>
      <c r="H407" t="s">
        <v>257</v>
      </c>
      <c r="I407">
        <v>3</v>
      </c>
      <c r="J407">
        <v>1.22448979591837</v>
      </c>
      <c r="K407">
        <v>242</v>
      </c>
      <c r="L407">
        <v>5</v>
      </c>
      <c r="M407">
        <v>50</v>
      </c>
      <c r="N407">
        <v>33</v>
      </c>
      <c r="O407">
        <v>21</v>
      </c>
    </row>
    <row r="408" spans="1:15" x14ac:dyDescent="0.25">
      <c r="A408" t="str">
        <f t="shared" si="6"/>
        <v>31 DayJanuary-March 2024NCAColorectal (screened excluded)</v>
      </c>
      <c r="B408" t="s">
        <v>255</v>
      </c>
      <c r="C408" t="s">
        <v>258</v>
      </c>
      <c r="D408" t="s">
        <v>156</v>
      </c>
      <c r="E408" t="s">
        <v>27</v>
      </c>
      <c r="F408">
        <v>212</v>
      </c>
      <c r="G408" t="s">
        <v>257</v>
      </c>
      <c r="H408" t="s">
        <v>257</v>
      </c>
      <c r="I408">
        <v>2</v>
      </c>
      <c r="J408">
        <v>0.94339622641509402</v>
      </c>
      <c r="K408">
        <v>210</v>
      </c>
      <c r="L408">
        <v>5</v>
      </c>
      <c r="M408">
        <v>40</v>
      </c>
      <c r="N408">
        <v>33</v>
      </c>
      <c r="O408">
        <v>21</v>
      </c>
    </row>
    <row r="409" spans="1:15" x14ac:dyDescent="0.25">
      <c r="A409" t="str">
        <f t="shared" si="6"/>
        <v>31 DayJanuary-March 2024NCAColorectal (screened only)</v>
      </c>
      <c r="B409" t="s">
        <v>255</v>
      </c>
      <c r="C409" t="s">
        <v>258</v>
      </c>
      <c r="D409" t="s">
        <v>156</v>
      </c>
      <c r="E409" t="s">
        <v>28</v>
      </c>
      <c r="F409">
        <v>33</v>
      </c>
      <c r="G409" t="s">
        <v>257</v>
      </c>
      <c r="H409" t="s">
        <v>257</v>
      </c>
      <c r="I409">
        <v>1</v>
      </c>
      <c r="J409">
        <v>3.0303030303030298</v>
      </c>
      <c r="K409">
        <v>32</v>
      </c>
      <c r="L409">
        <v>0</v>
      </c>
      <c r="M409">
        <v>10</v>
      </c>
      <c r="O409">
        <v>24</v>
      </c>
    </row>
    <row r="410" spans="1:15" x14ac:dyDescent="0.25">
      <c r="A410" t="str">
        <f t="shared" si="6"/>
        <v>31 DayJanuary-March 2024NCAHead &amp; Neck</v>
      </c>
      <c r="B410" t="s">
        <v>255</v>
      </c>
      <c r="C410" t="s">
        <v>258</v>
      </c>
      <c r="D410" t="s">
        <v>156</v>
      </c>
      <c r="E410" t="s">
        <v>29</v>
      </c>
      <c r="F410">
        <v>71</v>
      </c>
      <c r="G410" t="s">
        <v>257</v>
      </c>
      <c r="H410" t="s">
        <v>257</v>
      </c>
      <c r="I410">
        <v>3</v>
      </c>
      <c r="J410">
        <v>4.2253521126760596</v>
      </c>
      <c r="K410">
        <v>68</v>
      </c>
      <c r="L410">
        <v>1</v>
      </c>
      <c r="M410">
        <v>14</v>
      </c>
      <c r="O410">
        <v>18</v>
      </c>
    </row>
    <row r="411" spans="1:15" x14ac:dyDescent="0.25">
      <c r="A411" t="str">
        <f t="shared" si="6"/>
        <v>31 DayJanuary-March 2024NCALung</v>
      </c>
      <c r="B411" t="s">
        <v>255</v>
      </c>
      <c r="C411" t="s">
        <v>258</v>
      </c>
      <c r="D411" t="s">
        <v>156</v>
      </c>
      <c r="E411" t="s">
        <v>30</v>
      </c>
      <c r="F411">
        <v>230</v>
      </c>
      <c r="G411" t="s">
        <v>257</v>
      </c>
      <c r="H411" t="s">
        <v>257</v>
      </c>
      <c r="I411">
        <v>17</v>
      </c>
      <c r="J411">
        <v>7.3913043478260896</v>
      </c>
      <c r="K411">
        <v>213</v>
      </c>
      <c r="L411">
        <v>3</v>
      </c>
      <c r="M411">
        <v>16</v>
      </c>
      <c r="N411">
        <v>21</v>
      </c>
      <c r="O411">
        <v>16</v>
      </c>
    </row>
    <row r="412" spans="1:15" x14ac:dyDescent="0.25">
      <c r="A412" t="str">
        <f t="shared" si="6"/>
        <v>31 DayJanuary-March 2024NCALymphoma</v>
      </c>
      <c r="B412" t="s">
        <v>255</v>
      </c>
      <c r="C412" t="s">
        <v>258</v>
      </c>
      <c r="D412" t="s">
        <v>156</v>
      </c>
      <c r="E412" t="s">
        <v>31</v>
      </c>
      <c r="F412">
        <v>81</v>
      </c>
      <c r="G412" t="s">
        <v>257</v>
      </c>
      <c r="H412" t="s">
        <v>257</v>
      </c>
      <c r="I412">
        <v>0</v>
      </c>
      <c r="J412">
        <v>0</v>
      </c>
      <c r="K412">
        <v>81</v>
      </c>
      <c r="L412">
        <v>1</v>
      </c>
      <c r="M412">
        <v>0</v>
      </c>
    </row>
    <row r="413" spans="1:15" x14ac:dyDescent="0.25">
      <c r="A413" t="str">
        <f t="shared" si="6"/>
        <v>31 DayJanuary-March 2024NCAMelanoma</v>
      </c>
      <c r="B413" t="s">
        <v>255</v>
      </c>
      <c r="C413" t="s">
        <v>258</v>
      </c>
      <c r="D413" t="s">
        <v>156</v>
      </c>
      <c r="E413" t="s">
        <v>32</v>
      </c>
      <c r="F413">
        <v>104</v>
      </c>
      <c r="G413" t="s">
        <v>257</v>
      </c>
      <c r="H413" t="s">
        <v>257</v>
      </c>
      <c r="I413">
        <v>0</v>
      </c>
      <c r="J413">
        <v>0</v>
      </c>
      <c r="K413">
        <v>104</v>
      </c>
      <c r="L413">
        <v>1</v>
      </c>
      <c r="M413">
        <v>0</v>
      </c>
    </row>
    <row r="414" spans="1:15" x14ac:dyDescent="0.25">
      <c r="A414" t="str">
        <f t="shared" si="6"/>
        <v>31 DayJanuary-March 2024NCAOvarian</v>
      </c>
      <c r="B414" t="s">
        <v>255</v>
      </c>
      <c r="C414" t="s">
        <v>258</v>
      </c>
      <c r="D414" t="s">
        <v>156</v>
      </c>
      <c r="E414" t="s">
        <v>33</v>
      </c>
      <c r="F414">
        <v>22</v>
      </c>
      <c r="G414" t="s">
        <v>257</v>
      </c>
      <c r="H414" t="s">
        <v>257</v>
      </c>
      <c r="I414">
        <v>0</v>
      </c>
      <c r="J414">
        <v>0</v>
      </c>
      <c r="K414">
        <v>22</v>
      </c>
      <c r="L414">
        <v>0</v>
      </c>
      <c r="M414">
        <v>5</v>
      </c>
      <c r="O414">
        <v>8</v>
      </c>
    </row>
    <row r="415" spans="1:15" x14ac:dyDescent="0.25">
      <c r="A415" t="str">
        <f t="shared" si="6"/>
        <v>31 DayJanuary-March 2024NCAUpper GI</v>
      </c>
      <c r="B415" t="s">
        <v>255</v>
      </c>
      <c r="C415" t="s">
        <v>258</v>
      </c>
      <c r="D415" t="s">
        <v>156</v>
      </c>
      <c r="E415" t="s">
        <v>34</v>
      </c>
      <c r="F415">
        <v>159</v>
      </c>
      <c r="G415" t="s">
        <v>257</v>
      </c>
      <c r="H415" t="s">
        <v>257</v>
      </c>
      <c r="I415">
        <v>4</v>
      </c>
      <c r="J415">
        <v>2.5157232704402501</v>
      </c>
      <c r="K415">
        <v>155</v>
      </c>
      <c r="L415">
        <v>1</v>
      </c>
      <c r="M415">
        <v>4</v>
      </c>
      <c r="O415">
        <v>10</v>
      </c>
    </row>
    <row r="416" spans="1:15" x14ac:dyDescent="0.25">
      <c r="A416" t="str">
        <f t="shared" si="6"/>
        <v>31 DayJanuary-March 2024NCAUpper GI - Hepatopancreatobiliary</v>
      </c>
      <c r="B416" t="s">
        <v>255</v>
      </c>
      <c r="C416" t="s">
        <v>258</v>
      </c>
      <c r="D416" t="s">
        <v>156</v>
      </c>
      <c r="E416" t="s">
        <v>203</v>
      </c>
      <c r="F416">
        <v>87</v>
      </c>
      <c r="G416" t="s">
        <v>257</v>
      </c>
      <c r="H416" t="s">
        <v>257</v>
      </c>
      <c r="I416">
        <v>3</v>
      </c>
      <c r="J416">
        <v>3.4482758620689702</v>
      </c>
      <c r="K416">
        <v>84</v>
      </c>
      <c r="L416">
        <v>1</v>
      </c>
      <c r="M416">
        <v>0</v>
      </c>
    </row>
    <row r="417" spans="1:15" x14ac:dyDescent="0.25">
      <c r="A417" t="str">
        <f t="shared" si="6"/>
        <v>31 DayJanuary-March 2024NCAUpper GI - Oesophagogastric</v>
      </c>
      <c r="B417" t="s">
        <v>255</v>
      </c>
      <c r="C417" t="s">
        <v>258</v>
      </c>
      <c r="D417" t="s">
        <v>156</v>
      </c>
      <c r="E417" t="s">
        <v>204</v>
      </c>
      <c r="F417">
        <v>72</v>
      </c>
      <c r="G417" t="s">
        <v>257</v>
      </c>
      <c r="H417" t="s">
        <v>257</v>
      </c>
      <c r="I417">
        <v>1</v>
      </c>
      <c r="J417">
        <v>1.3888888888888899</v>
      </c>
      <c r="K417">
        <v>71</v>
      </c>
      <c r="L417">
        <v>0</v>
      </c>
      <c r="M417">
        <v>4</v>
      </c>
      <c r="O417">
        <v>10</v>
      </c>
    </row>
    <row r="418" spans="1:15" x14ac:dyDescent="0.25">
      <c r="A418" t="str">
        <f t="shared" si="6"/>
        <v>31 DayJanuary-March 2024NCAUrological</v>
      </c>
      <c r="B418" t="s">
        <v>255</v>
      </c>
      <c r="C418" t="s">
        <v>258</v>
      </c>
      <c r="D418" t="s">
        <v>156</v>
      </c>
      <c r="E418" t="s">
        <v>205</v>
      </c>
      <c r="F418">
        <v>534</v>
      </c>
      <c r="G418" t="s">
        <v>257</v>
      </c>
      <c r="H418" t="s">
        <v>257</v>
      </c>
      <c r="I418">
        <v>8</v>
      </c>
      <c r="J418">
        <v>1.4981273408239699</v>
      </c>
      <c r="K418">
        <v>526</v>
      </c>
      <c r="L418">
        <v>13</v>
      </c>
      <c r="M418">
        <v>95</v>
      </c>
      <c r="N418">
        <v>39</v>
      </c>
      <c r="O418">
        <v>22</v>
      </c>
    </row>
    <row r="419" spans="1:15" x14ac:dyDescent="0.25">
      <c r="A419" t="str">
        <f t="shared" si="6"/>
        <v>31 DayJanuary-March 2024NCAUrology - Bladder</v>
      </c>
      <c r="B419" t="s">
        <v>255</v>
      </c>
      <c r="C419" t="s">
        <v>258</v>
      </c>
      <c r="D419" t="s">
        <v>156</v>
      </c>
      <c r="E419" t="s">
        <v>206</v>
      </c>
      <c r="F419">
        <v>61</v>
      </c>
      <c r="G419" t="s">
        <v>257</v>
      </c>
      <c r="H419" t="s">
        <v>257</v>
      </c>
      <c r="I419">
        <v>1</v>
      </c>
      <c r="J419">
        <v>1.63934426229508</v>
      </c>
      <c r="K419">
        <v>60</v>
      </c>
      <c r="L419">
        <v>1</v>
      </c>
      <c r="M419">
        <v>29</v>
      </c>
      <c r="O419">
        <v>25</v>
      </c>
    </row>
    <row r="420" spans="1:15" x14ac:dyDescent="0.25">
      <c r="A420" t="str">
        <f t="shared" si="6"/>
        <v>31 DayJanuary-March 2024NCAUrology - Other</v>
      </c>
      <c r="B420" t="s">
        <v>255</v>
      </c>
      <c r="C420" t="s">
        <v>258</v>
      </c>
      <c r="D420" t="s">
        <v>156</v>
      </c>
      <c r="E420" t="s">
        <v>207</v>
      </c>
      <c r="F420">
        <v>103</v>
      </c>
      <c r="G420" t="s">
        <v>257</v>
      </c>
      <c r="H420" t="s">
        <v>257</v>
      </c>
      <c r="I420">
        <v>5</v>
      </c>
      <c r="J420">
        <v>4.8543689320388301</v>
      </c>
      <c r="K420">
        <v>98</v>
      </c>
      <c r="L420">
        <v>1</v>
      </c>
      <c r="M420">
        <v>36</v>
      </c>
      <c r="O420">
        <v>20</v>
      </c>
    </row>
    <row r="421" spans="1:15" x14ac:dyDescent="0.25">
      <c r="A421" t="str">
        <f t="shared" si="6"/>
        <v>31 DayJanuary-March 2024NCAUrology - Prostate</v>
      </c>
      <c r="B421" t="s">
        <v>255</v>
      </c>
      <c r="C421" t="s">
        <v>258</v>
      </c>
      <c r="D421" t="s">
        <v>156</v>
      </c>
      <c r="E421" t="s">
        <v>208</v>
      </c>
      <c r="F421">
        <v>370</v>
      </c>
      <c r="G421" t="s">
        <v>257</v>
      </c>
      <c r="H421" t="s">
        <v>257</v>
      </c>
      <c r="I421">
        <v>2</v>
      </c>
      <c r="J421">
        <v>0.54054054054054101</v>
      </c>
      <c r="K421">
        <v>368</v>
      </c>
      <c r="L421">
        <v>11</v>
      </c>
      <c r="M421">
        <v>30</v>
      </c>
      <c r="N421">
        <v>39</v>
      </c>
      <c r="O421">
        <v>28</v>
      </c>
    </row>
    <row r="422" spans="1:15" x14ac:dyDescent="0.25">
      <c r="A422" t="str">
        <f t="shared" si="6"/>
        <v>31 DayJanuary-March 2024NHS Ayrshire &amp; ArranAll Cancer Types*</v>
      </c>
      <c r="B422" t="s">
        <v>255</v>
      </c>
      <c r="C422" t="s">
        <v>258</v>
      </c>
      <c r="D422" t="s">
        <v>163</v>
      </c>
      <c r="E422" t="s">
        <v>198</v>
      </c>
      <c r="F422">
        <v>417</v>
      </c>
      <c r="G422" t="s">
        <v>257</v>
      </c>
      <c r="H422" t="s">
        <v>257</v>
      </c>
      <c r="I422">
        <v>10</v>
      </c>
      <c r="J422">
        <v>2.3980815347721798</v>
      </c>
      <c r="K422">
        <v>407</v>
      </c>
      <c r="L422">
        <v>3</v>
      </c>
      <c r="M422">
        <v>30</v>
      </c>
      <c r="N422">
        <v>49</v>
      </c>
      <c r="O422">
        <v>16</v>
      </c>
    </row>
    <row r="423" spans="1:15" x14ac:dyDescent="0.25">
      <c r="A423" t="str">
        <f t="shared" si="6"/>
        <v>31 DayJanuary-March 2024NHS Ayrshire &amp; ArranAll Cancer Types* (screened excluded)</v>
      </c>
      <c r="B423" t="s">
        <v>255</v>
      </c>
      <c r="C423" t="s">
        <v>258</v>
      </c>
      <c r="D423" t="s">
        <v>163</v>
      </c>
      <c r="E423" t="s">
        <v>199</v>
      </c>
      <c r="F423">
        <v>336</v>
      </c>
      <c r="G423" t="s">
        <v>257</v>
      </c>
      <c r="H423" t="s">
        <v>257</v>
      </c>
      <c r="I423">
        <v>10</v>
      </c>
      <c r="J423">
        <v>2.9761904761904798</v>
      </c>
      <c r="K423">
        <v>326</v>
      </c>
      <c r="L423">
        <v>1</v>
      </c>
      <c r="M423">
        <v>13</v>
      </c>
      <c r="O423">
        <v>21</v>
      </c>
    </row>
    <row r="424" spans="1:15" x14ac:dyDescent="0.25">
      <c r="A424" t="str">
        <f t="shared" si="6"/>
        <v>31 DayJanuary-March 2024NHS Ayrshire &amp; ArranAll Cancer Types* (screened only)</v>
      </c>
      <c r="B424" t="s">
        <v>255</v>
      </c>
      <c r="C424" t="s">
        <v>258</v>
      </c>
      <c r="D424" t="s">
        <v>163</v>
      </c>
      <c r="E424" t="s">
        <v>200</v>
      </c>
      <c r="F424">
        <v>81</v>
      </c>
      <c r="G424" t="s">
        <v>257</v>
      </c>
      <c r="H424" t="s">
        <v>257</v>
      </c>
      <c r="I424">
        <v>0</v>
      </c>
      <c r="J424">
        <v>0</v>
      </c>
      <c r="K424">
        <v>81</v>
      </c>
      <c r="L424">
        <v>2</v>
      </c>
      <c r="M424">
        <v>17</v>
      </c>
      <c r="O424">
        <v>13</v>
      </c>
    </row>
    <row r="425" spans="1:15" x14ac:dyDescent="0.25">
      <c r="A425" t="str">
        <f t="shared" si="6"/>
        <v>31 DayJanuary-March 2024NHS Ayrshire &amp; ArranBreast</v>
      </c>
      <c r="B425" t="s">
        <v>255</v>
      </c>
      <c r="C425" t="s">
        <v>258</v>
      </c>
      <c r="D425" t="s">
        <v>163</v>
      </c>
      <c r="E425" t="s">
        <v>22</v>
      </c>
      <c r="F425">
        <v>118</v>
      </c>
      <c r="G425" t="s">
        <v>257</v>
      </c>
      <c r="H425" t="s">
        <v>257</v>
      </c>
      <c r="I425">
        <v>0</v>
      </c>
      <c r="J425">
        <v>0</v>
      </c>
      <c r="K425">
        <v>118</v>
      </c>
      <c r="L425">
        <v>1</v>
      </c>
      <c r="M425">
        <v>7</v>
      </c>
      <c r="O425">
        <v>11</v>
      </c>
    </row>
    <row r="426" spans="1:15" x14ac:dyDescent="0.25">
      <c r="A426" t="str">
        <f t="shared" si="6"/>
        <v>31 DayJanuary-March 2024NHS Ayrshire &amp; ArranBreast (screened excluded)</v>
      </c>
      <c r="B426" t="s">
        <v>255</v>
      </c>
      <c r="C426" t="s">
        <v>258</v>
      </c>
      <c r="D426" t="s">
        <v>163</v>
      </c>
      <c r="E426" t="s">
        <v>201</v>
      </c>
      <c r="F426">
        <v>62</v>
      </c>
      <c r="G426" t="s">
        <v>257</v>
      </c>
      <c r="H426" t="s">
        <v>257</v>
      </c>
      <c r="I426">
        <v>0</v>
      </c>
      <c r="J426">
        <v>0</v>
      </c>
      <c r="K426">
        <v>62</v>
      </c>
      <c r="L426">
        <v>0</v>
      </c>
      <c r="M426">
        <v>4</v>
      </c>
      <c r="O426">
        <v>12</v>
      </c>
    </row>
    <row r="427" spans="1:15" x14ac:dyDescent="0.25">
      <c r="A427" t="str">
        <f t="shared" si="6"/>
        <v>31 DayJanuary-March 2024NHS Ayrshire &amp; ArranBreast (screened only)</v>
      </c>
      <c r="B427" t="s">
        <v>255</v>
      </c>
      <c r="C427" t="s">
        <v>258</v>
      </c>
      <c r="D427" t="s">
        <v>163</v>
      </c>
      <c r="E427" t="s">
        <v>202</v>
      </c>
      <c r="F427">
        <v>56</v>
      </c>
      <c r="G427" t="s">
        <v>257</v>
      </c>
      <c r="H427" t="s">
        <v>257</v>
      </c>
      <c r="I427">
        <v>0</v>
      </c>
      <c r="J427">
        <v>0</v>
      </c>
      <c r="K427">
        <v>56</v>
      </c>
      <c r="L427">
        <v>1</v>
      </c>
      <c r="M427">
        <v>3</v>
      </c>
      <c r="O427">
        <v>9</v>
      </c>
    </row>
    <row r="428" spans="1:15" x14ac:dyDescent="0.25">
      <c r="A428" t="str">
        <f t="shared" si="6"/>
        <v>31 DayJanuary-March 2024NHS Ayrshire &amp; ArranCervical</v>
      </c>
      <c r="B428" t="s">
        <v>255</v>
      </c>
      <c r="C428" t="s">
        <v>258</v>
      </c>
      <c r="D428" t="s">
        <v>163</v>
      </c>
      <c r="E428" t="s">
        <v>23</v>
      </c>
      <c r="F428">
        <v>5</v>
      </c>
      <c r="G428" t="s">
        <v>257</v>
      </c>
      <c r="H428" t="s">
        <v>257</v>
      </c>
      <c r="I428">
        <v>0</v>
      </c>
      <c r="J428">
        <v>0</v>
      </c>
      <c r="K428">
        <v>5</v>
      </c>
      <c r="L428">
        <v>0</v>
      </c>
      <c r="M428">
        <v>0</v>
      </c>
    </row>
    <row r="429" spans="1:15" x14ac:dyDescent="0.25">
      <c r="A429" t="str">
        <f t="shared" si="6"/>
        <v>31 DayJanuary-March 2024NHS Ayrshire &amp; ArranCervical (screened excluded)</v>
      </c>
      <c r="B429" t="s">
        <v>255</v>
      </c>
      <c r="C429" t="s">
        <v>258</v>
      </c>
      <c r="D429" t="s">
        <v>163</v>
      </c>
      <c r="E429" t="s">
        <v>24</v>
      </c>
      <c r="F429">
        <v>2</v>
      </c>
      <c r="G429" t="s">
        <v>257</v>
      </c>
      <c r="H429" t="s">
        <v>257</v>
      </c>
      <c r="I429">
        <v>0</v>
      </c>
      <c r="J429">
        <v>0</v>
      </c>
      <c r="K429">
        <v>2</v>
      </c>
      <c r="L429">
        <v>0</v>
      </c>
      <c r="M429">
        <v>0</v>
      </c>
    </row>
    <row r="430" spans="1:15" x14ac:dyDescent="0.25">
      <c r="A430" t="str">
        <f t="shared" si="6"/>
        <v>31 DayJanuary-March 2024NHS Ayrshire &amp; ArranCervical (screened only)</v>
      </c>
      <c r="B430" t="s">
        <v>255</v>
      </c>
      <c r="C430" t="s">
        <v>258</v>
      </c>
      <c r="D430" t="s">
        <v>163</v>
      </c>
      <c r="E430" t="s">
        <v>25</v>
      </c>
      <c r="F430">
        <v>3</v>
      </c>
      <c r="G430" t="s">
        <v>257</v>
      </c>
      <c r="H430" t="s">
        <v>257</v>
      </c>
      <c r="I430">
        <v>0</v>
      </c>
      <c r="J430">
        <v>0</v>
      </c>
      <c r="K430">
        <v>3</v>
      </c>
      <c r="L430">
        <v>0</v>
      </c>
      <c r="M430">
        <v>0</v>
      </c>
    </row>
    <row r="431" spans="1:15" x14ac:dyDescent="0.25">
      <c r="A431" t="str">
        <f t="shared" si="6"/>
        <v>31 DayJanuary-March 2024NHS Ayrshire &amp; ArranColorectal</v>
      </c>
      <c r="B431" t="s">
        <v>255</v>
      </c>
      <c r="C431" t="s">
        <v>258</v>
      </c>
      <c r="D431" t="s">
        <v>163</v>
      </c>
      <c r="E431" t="s">
        <v>26</v>
      </c>
      <c r="F431">
        <v>68</v>
      </c>
      <c r="G431" t="s">
        <v>257</v>
      </c>
      <c r="H431" t="s">
        <v>257</v>
      </c>
      <c r="I431">
        <v>1</v>
      </c>
      <c r="J431">
        <v>1.47058823529412</v>
      </c>
      <c r="K431">
        <v>67</v>
      </c>
      <c r="L431">
        <v>1</v>
      </c>
      <c r="M431">
        <v>22</v>
      </c>
      <c r="O431">
        <v>16</v>
      </c>
    </row>
    <row r="432" spans="1:15" x14ac:dyDescent="0.25">
      <c r="A432" t="str">
        <f t="shared" si="6"/>
        <v>31 DayJanuary-March 2024NHS Ayrshire &amp; ArranColorectal (screened excluded)</v>
      </c>
      <c r="B432" t="s">
        <v>255</v>
      </c>
      <c r="C432" t="s">
        <v>258</v>
      </c>
      <c r="D432" t="s">
        <v>163</v>
      </c>
      <c r="E432" t="s">
        <v>27</v>
      </c>
      <c r="F432">
        <v>46</v>
      </c>
      <c r="G432" t="s">
        <v>257</v>
      </c>
      <c r="H432" t="s">
        <v>257</v>
      </c>
      <c r="I432">
        <v>1</v>
      </c>
      <c r="J432">
        <v>2.1739130434782599</v>
      </c>
      <c r="K432">
        <v>45</v>
      </c>
      <c r="L432">
        <v>0</v>
      </c>
      <c r="M432">
        <v>8</v>
      </c>
      <c r="O432">
        <v>23</v>
      </c>
    </row>
    <row r="433" spans="1:15" x14ac:dyDescent="0.25">
      <c r="A433" t="str">
        <f t="shared" si="6"/>
        <v>31 DayJanuary-March 2024NHS Ayrshire &amp; ArranColorectal (screened only)</v>
      </c>
      <c r="B433" t="s">
        <v>255</v>
      </c>
      <c r="C433" t="s">
        <v>258</v>
      </c>
      <c r="D433" t="s">
        <v>163</v>
      </c>
      <c r="E433" t="s">
        <v>28</v>
      </c>
      <c r="F433">
        <v>22</v>
      </c>
      <c r="G433" t="s">
        <v>257</v>
      </c>
      <c r="H433" t="s">
        <v>257</v>
      </c>
      <c r="I433">
        <v>0</v>
      </c>
      <c r="J433">
        <v>0</v>
      </c>
      <c r="K433">
        <v>22</v>
      </c>
      <c r="L433">
        <v>1</v>
      </c>
      <c r="M433">
        <v>14</v>
      </c>
      <c r="O433">
        <v>14</v>
      </c>
    </row>
    <row r="434" spans="1:15" x14ac:dyDescent="0.25">
      <c r="A434" t="str">
        <f t="shared" si="6"/>
        <v>31 DayJanuary-March 2024NHS Ayrshire &amp; ArranHead &amp; Neck</v>
      </c>
      <c r="B434" t="s">
        <v>255</v>
      </c>
      <c r="C434" t="s">
        <v>258</v>
      </c>
      <c r="D434" t="s">
        <v>163</v>
      </c>
      <c r="E434" t="s">
        <v>29</v>
      </c>
      <c r="F434">
        <v>8</v>
      </c>
      <c r="G434" t="s">
        <v>257</v>
      </c>
      <c r="H434" t="s">
        <v>257</v>
      </c>
      <c r="I434">
        <v>0</v>
      </c>
      <c r="J434">
        <v>0</v>
      </c>
      <c r="K434">
        <v>8</v>
      </c>
      <c r="L434">
        <v>0</v>
      </c>
      <c r="M434">
        <v>0</v>
      </c>
    </row>
    <row r="435" spans="1:15" x14ac:dyDescent="0.25">
      <c r="A435" t="str">
        <f t="shared" si="6"/>
        <v>31 DayJanuary-March 2024NHS Ayrshire &amp; ArranLung</v>
      </c>
      <c r="B435" t="s">
        <v>255</v>
      </c>
      <c r="C435" t="s">
        <v>258</v>
      </c>
      <c r="D435" t="s">
        <v>163</v>
      </c>
      <c r="E435" t="s">
        <v>30</v>
      </c>
      <c r="F435">
        <v>44</v>
      </c>
      <c r="G435" t="s">
        <v>257</v>
      </c>
      <c r="H435" t="s">
        <v>257</v>
      </c>
      <c r="I435">
        <v>3</v>
      </c>
      <c r="J435">
        <v>6.8181818181818201</v>
      </c>
      <c r="K435">
        <v>41</v>
      </c>
      <c r="L435">
        <v>0</v>
      </c>
      <c r="M435">
        <v>1</v>
      </c>
    </row>
    <row r="436" spans="1:15" x14ac:dyDescent="0.25">
      <c r="A436" t="str">
        <f t="shared" si="6"/>
        <v>31 DayJanuary-March 2024NHS Ayrshire &amp; ArranLymphoma</v>
      </c>
      <c r="B436" t="s">
        <v>255</v>
      </c>
      <c r="C436" t="s">
        <v>258</v>
      </c>
      <c r="D436" t="s">
        <v>163</v>
      </c>
      <c r="E436" t="s">
        <v>31</v>
      </c>
      <c r="F436">
        <v>18</v>
      </c>
      <c r="G436" t="s">
        <v>257</v>
      </c>
      <c r="H436" t="s">
        <v>257</v>
      </c>
      <c r="I436">
        <v>3</v>
      </c>
      <c r="J436">
        <v>16.6666666666667</v>
      </c>
      <c r="K436">
        <v>15</v>
      </c>
      <c r="L436">
        <v>0</v>
      </c>
      <c r="M436">
        <v>0</v>
      </c>
    </row>
    <row r="437" spans="1:15" x14ac:dyDescent="0.25">
      <c r="A437" t="str">
        <f t="shared" si="6"/>
        <v>31 DayJanuary-March 2024NHS Ayrshire &amp; ArranMelanoma</v>
      </c>
      <c r="B437" t="s">
        <v>255</v>
      </c>
      <c r="C437" t="s">
        <v>258</v>
      </c>
      <c r="D437" t="s">
        <v>163</v>
      </c>
      <c r="E437" t="s">
        <v>32</v>
      </c>
      <c r="F437">
        <v>33</v>
      </c>
      <c r="G437" t="s">
        <v>257</v>
      </c>
      <c r="H437" t="s">
        <v>257</v>
      </c>
      <c r="I437">
        <v>0</v>
      </c>
      <c r="J437">
        <v>0</v>
      </c>
      <c r="K437">
        <v>33</v>
      </c>
      <c r="L437">
        <v>0</v>
      </c>
      <c r="M437">
        <v>0</v>
      </c>
    </row>
    <row r="438" spans="1:15" x14ac:dyDescent="0.25">
      <c r="A438" t="str">
        <f t="shared" si="6"/>
        <v>31 DayJanuary-March 2024NHS Ayrshire &amp; ArranOvarian</v>
      </c>
      <c r="B438" t="s">
        <v>255</v>
      </c>
      <c r="C438" t="s">
        <v>258</v>
      </c>
      <c r="D438" t="s">
        <v>163</v>
      </c>
      <c r="E438" t="s">
        <v>33</v>
      </c>
      <c r="F438">
        <v>5</v>
      </c>
      <c r="G438" t="s">
        <v>257</v>
      </c>
      <c r="H438" t="s">
        <v>257</v>
      </c>
      <c r="I438">
        <v>0</v>
      </c>
      <c r="J438">
        <v>0</v>
      </c>
      <c r="K438">
        <v>5</v>
      </c>
      <c r="L438">
        <v>0</v>
      </c>
      <c r="M438">
        <v>0</v>
      </c>
    </row>
    <row r="439" spans="1:15" x14ac:dyDescent="0.25">
      <c r="A439" t="str">
        <f t="shared" si="6"/>
        <v>31 DayJanuary-March 2024NHS Ayrshire &amp; ArranUpper GI</v>
      </c>
      <c r="B439" t="s">
        <v>255</v>
      </c>
      <c r="C439" t="s">
        <v>258</v>
      </c>
      <c r="D439" t="s">
        <v>163</v>
      </c>
      <c r="E439" t="s">
        <v>34</v>
      </c>
      <c r="F439">
        <v>38</v>
      </c>
      <c r="G439" t="s">
        <v>257</v>
      </c>
      <c r="H439" t="s">
        <v>257</v>
      </c>
      <c r="I439">
        <v>3</v>
      </c>
      <c r="J439">
        <v>7.8947368421052602</v>
      </c>
      <c r="K439">
        <v>35</v>
      </c>
      <c r="L439">
        <v>0</v>
      </c>
      <c r="M439">
        <v>0</v>
      </c>
    </row>
    <row r="440" spans="1:15" x14ac:dyDescent="0.25">
      <c r="A440" t="str">
        <f t="shared" si="6"/>
        <v>31 DayJanuary-March 2024NHS Ayrshire &amp; ArranUpper GI - Hepatopancreatobiliary</v>
      </c>
      <c r="B440" t="s">
        <v>255</v>
      </c>
      <c r="C440" t="s">
        <v>258</v>
      </c>
      <c r="D440" t="s">
        <v>163</v>
      </c>
      <c r="E440" t="s">
        <v>203</v>
      </c>
      <c r="F440">
        <v>21</v>
      </c>
      <c r="G440" t="s">
        <v>257</v>
      </c>
      <c r="H440" t="s">
        <v>257</v>
      </c>
      <c r="I440">
        <v>2</v>
      </c>
      <c r="J440">
        <v>9.5238095238095202</v>
      </c>
      <c r="K440">
        <v>19</v>
      </c>
      <c r="L440">
        <v>0</v>
      </c>
      <c r="M440">
        <v>0</v>
      </c>
    </row>
    <row r="441" spans="1:15" x14ac:dyDescent="0.25">
      <c r="A441" t="str">
        <f t="shared" si="6"/>
        <v>31 DayJanuary-March 2024NHS Ayrshire &amp; ArranUpper GI - Oesophagogastric</v>
      </c>
      <c r="B441" t="s">
        <v>255</v>
      </c>
      <c r="C441" t="s">
        <v>258</v>
      </c>
      <c r="D441" t="s">
        <v>163</v>
      </c>
      <c r="E441" t="s">
        <v>204</v>
      </c>
      <c r="F441">
        <v>17</v>
      </c>
      <c r="G441" t="s">
        <v>257</v>
      </c>
      <c r="H441" t="s">
        <v>257</v>
      </c>
      <c r="I441">
        <v>1</v>
      </c>
      <c r="J441">
        <v>5.8823529411764701</v>
      </c>
      <c r="K441">
        <v>16</v>
      </c>
      <c r="L441">
        <v>0</v>
      </c>
      <c r="M441">
        <v>0</v>
      </c>
    </row>
    <row r="442" spans="1:15" x14ac:dyDescent="0.25">
      <c r="A442" t="str">
        <f t="shared" si="6"/>
        <v>31 DayJanuary-March 2024NHS Ayrshire &amp; ArranUrological</v>
      </c>
      <c r="B442" t="s">
        <v>255</v>
      </c>
      <c r="C442" t="s">
        <v>258</v>
      </c>
      <c r="D442" t="s">
        <v>163</v>
      </c>
      <c r="E442" t="s">
        <v>205</v>
      </c>
      <c r="F442">
        <v>80</v>
      </c>
      <c r="G442" t="s">
        <v>257</v>
      </c>
      <c r="H442" t="s">
        <v>257</v>
      </c>
      <c r="I442">
        <v>0</v>
      </c>
      <c r="J442">
        <v>0</v>
      </c>
      <c r="K442">
        <v>80</v>
      </c>
      <c r="L442">
        <v>1</v>
      </c>
      <c r="M442">
        <v>0</v>
      </c>
    </row>
    <row r="443" spans="1:15" x14ac:dyDescent="0.25">
      <c r="A443" t="str">
        <f t="shared" si="6"/>
        <v>31 DayJanuary-March 2024NHS Ayrshire &amp; ArranUrology - Bladder</v>
      </c>
      <c r="B443" t="s">
        <v>255</v>
      </c>
      <c r="C443" t="s">
        <v>258</v>
      </c>
      <c r="D443" t="s">
        <v>163</v>
      </c>
      <c r="E443" t="s">
        <v>206</v>
      </c>
      <c r="F443">
        <v>8</v>
      </c>
      <c r="G443" t="s">
        <v>257</v>
      </c>
      <c r="H443" t="s">
        <v>257</v>
      </c>
      <c r="I443">
        <v>0</v>
      </c>
      <c r="J443">
        <v>0</v>
      </c>
      <c r="K443">
        <v>8</v>
      </c>
      <c r="L443">
        <v>0</v>
      </c>
      <c r="M443">
        <v>0</v>
      </c>
    </row>
    <row r="444" spans="1:15" x14ac:dyDescent="0.25">
      <c r="A444" t="str">
        <f t="shared" si="6"/>
        <v>31 DayJanuary-March 2024NHS Ayrshire &amp; ArranUrology - Other</v>
      </c>
      <c r="B444" t="s">
        <v>255</v>
      </c>
      <c r="C444" t="s">
        <v>258</v>
      </c>
      <c r="D444" t="s">
        <v>163</v>
      </c>
      <c r="E444" t="s">
        <v>207</v>
      </c>
      <c r="F444">
        <v>8</v>
      </c>
      <c r="G444" t="s">
        <v>257</v>
      </c>
      <c r="H444" t="s">
        <v>257</v>
      </c>
      <c r="I444">
        <v>0</v>
      </c>
      <c r="J444">
        <v>0</v>
      </c>
      <c r="K444">
        <v>8</v>
      </c>
      <c r="L444">
        <v>0</v>
      </c>
      <c r="M444">
        <v>0</v>
      </c>
    </row>
    <row r="445" spans="1:15" x14ac:dyDescent="0.25">
      <c r="A445" t="str">
        <f t="shared" si="6"/>
        <v>31 DayJanuary-March 2024NHS Ayrshire &amp; ArranUrology - Prostate</v>
      </c>
      <c r="B445" t="s">
        <v>255</v>
      </c>
      <c r="C445" t="s">
        <v>258</v>
      </c>
      <c r="D445" t="s">
        <v>163</v>
      </c>
      <c r="E445" t="s">
        <v>208</v>
      </c>
      <c r="F445">
        <v>64</v>
      </c>
      <c r="G445" t="s">
        <v>257</v>
      </c>
      <c r="H445" t="s">
        <v>257</v>
      </c>
      <c r="I445">
        <v>0</v>
      </c>
      <c r="J445">
        <v>0</v>
      </c>
      <c r="K445">
        <v>64</v>
      </c>
      <c r="L445">
        <v>1</v>
      </c>
      <c r="M445">
        <v>0</v>
      </c>
    </row>
    <row r="446" spans="1:15" x14ac:dyDescent="0.25">
      <c r="A446" t="str">
        <f t="shared" si="6"/>
        <v>31 DayJanuary-March 2024NHS BordersAll Cancer Types*</v>
      </c>
      <c r="B446" t="s">
        <v>255</v>
      </c>
      <c r="C446" t="s">
        <v>258</v>
      </c>
      <c r="D446" t="s">
        <v>164</v>
      </c>
      <c r="E446" t="s">
        <v>198</v>
      </c>
      <c r="F446">
        <v>101</v>
      </c>
      <c r="G446" t="s">
        <v>257</v>
      </c>
      <c r="H446" t="s">
        <v>257</v>
      </c>
      <c r="I446">
        <v>1</v>
      </c>
      <c r="J446">
        <v>0.99009900990098998</v>
      </c>
      <c r="K446">
        <v>100</v>
      </c>
      <c r="L446">
        <v>1</v>
      </c>
      <c r="M446">
        <v>1</v>
      </c>
    </row>
    <row r="447" spans="1:15" x14ac:dyDescent="0.25">
      <c r="A447" t="str">
        <f t="shared" si="6"/>
        <v>31 DayJanuary-March 2024NHS BordersAll Cancer Types* (screened excluded)</v>
      </c>
      <c r="B447" t="s">
        <v>255</v>
      </c>
      <c r="C447" t="s">
        <v>258</v>
      </c>
      <c r="D447" t="s">
        <v>164</v>
      </c>
      <c r="E447" t="s">
        <v>199</v>
      </c>
      <c r="F447">
        <v>91</v>
      </c>
      <c r="G447" t="s">
        <v>257</v>
      </c>
      <c r="H447" t="s">
        <v>257</v>
      </c>
      <c r="I447">
        <v>1</v>
      </c>
      <c r="J447">
        <v>1.0989010989011001</v>
      </c>
      <c r="K447">
        <v>90</v>
      </c>
      <c r="L447">
        <v>1</v>
      </c>
      <c r="M447">
        <v>0</v>
      </c>
    </row>
    <row r="448" spans="1:15" x14ac:dyDescent="0.25">
      <c r="A448" t="str">
        <f t="shared" si="6"/>
        <v>31 DayJanuary-March 2024NHS BordersAll Cancer Types* (screened only)</v>
      </c>
      <c r="B448" t="s">
        <v>255</v>
      </c>
      <c r="C448" t="s">
        <v>258</v>
      </c>
      <c r="D448" t="s">
        <v>164</v>
      </c>
      <c r="E448" t="s">
        <v>200</v>
      </c>
      <c r="F448">
        <v>10</v>
      </c>
      <c r="G448" t="s">
        <v>257</v>
      </c>
      <c r="H448" t="s">
        <v>257</v>
      </c>
      <c r="I448">
        <v>0</v>
      </c>
      <c r="J448">
        <v>0</v>
      </c>
      <c r="K448">
        <v>10</v>
      </c>
      <c r="L448">
        <v>0</v>
      </c>
      <c r="M448">
        <v>1</v>
      </c>
    </row>
    <row r="449" spans="1:13" x14ac:dyDescent="0.25">
      <c r="A449" t="str">
        <f t="shared" si="6"/>
        <v>31 DayJanuary-March 2024NHS BordersBreast</v>
      </c>
      <c r="B449" t="s">
        <v>255</v>
      </c>
      <c r="C449" t="s">
        <v>258</v>
      </c>
      <c r="D449" t="s">
        <v>164</v>
      </c>
      <c r="E449" t="s">
        <v>22</v>
      </c>
      <c r="F449">
        <v>21</v>
      </c>
      <c r="G449" t="s">
        <v>257</v>
      </c>
      <c r="H449" t="s">
        <v>257</v>
      </c>
      <c r="I449">
        <v>0</v>
      </c>
      <c r="J449">
        <v>0</v>
      </c>
      <c r="K449">
        <v>21</v>
      </c>
      <c r="L449">
        <v>0</v>
      </c>
      <c r="M449">
        <v>1</v>
      </c>
    </row>
    <row r="450" spans="1:13" x14ac:dyDescent="0.25">
      <c r="A450" t="str">
        <f t="shared" si="6"/>
        <v>31 DayJanuary-March 2024NHS BordersBreast (screened excluded)</v>
      </c>
      <c r="B450" t="s">
        <v>255</v>
      </c>
      <c r="C450" t="s">
        <v>258</v>
      </c>
      <c r="D450" t="s">
        <v>164</v>
      </c>
      <c r="E450" t="s">
        <v>201</v>
      </c>
      <c r="F450">
        <v>15</v>
      </c>
      <c r="G450" t="s">
        <v>257</v>
      </c>
      <c r="H450" t="s">
        <v>257</v>
      </c>
      <c r="I450">
        <v>0</v>
      </c>
      <c r="J450">
        <v>0</v>
      </c>
      <c r="K450">
        <v>15</v>
      </c>
      <c r="L450">
        <v>0</v>
      </c>
      <c r="M450">
        <v>0</v>
      </c>
    </row>
    <row r="451" spans="1:13" x14ac:dyDescent="0.25">
      <c r="A451" t="str">
        <f t="shared" ref="A451:A514" si="7">CONCATENATE(B451,C451,D451,E451)</f>
        <v>31 DayJanuary-March 2024NHS BordersBreast (screened only)</v>
      </c>
      <c r="B451" t="s">
        <v>255</v>
      </c>
      <c r="C451" t="s">
        <v>258</v>
      </c>
      <c r="D451" t="s">
        <v>164</v>
      </c>
      <c r="E451" t="s">
        <v>202</v>
      </c>
      <c r="F451">
        <v>6</v>
      </c>
      <c r="G451" t="s">
        <v>257</v>
      </c>
      <c r="H451" t="s">
        <v>257</v>
      </c>
      <c r="I451">
        <v>0</v>
      </c>
      <c r="J451">
        <v>0</v>
      </c>
      <c r="K451">
        <v>6</v>
      </c>
      <c r="L451">
        <v>0</v>
      </c>
      <c r="M451">
        <v>1</v>
      </c>
    </row>
    <row r="452" spans="1:13" x14ac:dyDescent="0.25">
      <c r="A452" t="str">
        <f t="shared" si="7"/>
        <v>31 DayJanuary-March 2024NHS BordersCervical</v>
      </c>
      <c r="B452" t="s">
        <v>255</v>
      </c>
      <c r="C452" t="s">
        <v>258</v>
      </c>
      <c r="D452" t="s">
        <v>164</v>
      </c>
      <c r="E452" t="s">
        <v>23</v>
      </c>
      <c r="F452">
        <v>1</v>
      </c>
      <c r="G452" t="s">
        <v>257</v>
      </c>
      <c r="H452" t="s">
        <v>257</v>
      </c>
      <c r="I452">
        <v>0</v>
      </c>
      <c r="J452">
        <v>0</v>
      </c>
      <c r="K452">
        <v>1</v>
      </c>
      <c r="L452">
        <v>0</v>
      </c>
      <c r="M452">
        <v>0</v>
      </c>
    </row>
    <row r="453" spans="1:13" x14ac:dyDescent="0.25">
      <c r="A453" t="str">
        <f t="shared" si="7"/>
        <v>31 DayJanuary-March 2024NHS BordersCervical (screened only)</v>
      </c>
      <c r="B453" t="s">
        <v>255</v>
      </c>
      <c r="C453" t="s">
        <v>258</v>
      </c>
      <c r="D453" t="s">
        <v>164</v>
      </c>
      <c r="E453" t="s">
        <v>25</v>
      </c>
      <c r="F453">
        <v>1</v>
      </c>
      <c r="G453" t="s">
        <v>257</v>
      </c>
      <c r="H453" t="s">
        <v>257</v>
      </c>
      <c r="I453">
        <v>0</v>
      </c>
      <c r="J453">
        <v>0</v>
      </c>
      <c r="K453">
        <v>1</v>
      </c>
      <c r="L453">
        <v>0</v>
      </c>
      <c r="M453">
        <v>0</v>
      </c>
    </row>
    <row r="454" spans="1:13" x14ac:dyDescent="0.25">
      <c r="A454" t="str">
        <f t="shared" si="7"/>
        <v>31 DayJanuary-March 2024NHS BordersColorectal</v>
      </c>
      <c r="B454" t="s">
        <v>255</v>
      </c>
      <c r="C454" t="s">
        <v>258</v>
      </c>
      <c r="D454" t="s">
        <v>164</v>
      </c>
      <c r="E454" t="s">
        <v>26</v>
      </c>
      <c r="F454">
        <v>20</v>
      </c>
      <c r="G454" t="s">
        <v>257</v>
      </c>
      <c r="H454" t="s">
        <v>257</v>
      </c>
      <c r="I454">
        <v>0</v>
      </c>
      <c r="J454">
        <v>0</v>
      </c>
      <c r="K454">
        <v>20</v>
      </c>
      <c r="L454">
        <v>0</v>
      </c>
      <c r="M454">
        <v>0</v>
      </c>
    </row>
    <row r="455" spans="1:13" x14ac:dyDescent="0.25">
      <c r="A455" t="str">
        <f t="shared" si="7"/>
        <v>31 DayJanuary-March 2024NHS BordersColorectal (screened excluded)</v>
      </c>
      <c r="B455" t="s">
        <v>255</v>
      </c>
      <c r="C455" t="s">
        <v>258</v>
      </c>
      <c r="D455" t="s">
        <v>164</v>
      </c>
      <c r="E455" t="s">
        <v>27</v>
      </c>
      <c r="F455">
        <v>17</v>
      </c>
      <c r="G455" t="s">
        <v>257</v>
      </c>
      <c r="H455" t="s">
        <v>257</v>
      </c>
      <c r="I455">
        <v>0</v>
      </c>
      <c r="J455">
        <v>0</v>
      </c>
      <c r="K455">
        <v>17</v>
      </c>
      <c r="L455">
        <v>0</v>
      </c>
      <c r="M455">
        <v>0</v>
      </c>
    </row>
    <row r="456" spans="1:13" x14ac:dyDescent="0.25">
      <c r="A456" t="str">
        <f t="shared" si="7"/>
        <v>31 DayJanuary-March 2024NHS BordersColorectal (screened only)</v>
      </c>
      <c r="B456" t="s">
        <v>255</v>
      </c>
      <c r="C456" t="s">
        <v>258</v>
      </c>
      <c r="D456" t="s">
        <v>164</v>
      </c>
      <c r="E456" t="s">
        <v>28</v>
      </c>
      <c r="F456">
        <v>3</v>
      </c>
      <c r="G456" t="s">
        <v>257</v>
      </c>
      <c r="H456" t="s">
        <v>257</v>
      </c>
      <c r="I456">
        <v>0</v>
      </c>
      <c r="J456">
        <v>0</v>
      </c>
      <c r="K456">
        <v>3</v>
      </c>
      <c r="L456">
        <v>0</v>
      </c>
      <c r="M456">
        <v>0</v>
      </c>
    </row>
    <row r="457" spans="1:13" x14ac:dyDescent="0.25">
      <c r="A457" t="str">
        <f t="shared" si="7"/>
        <v>31 DayJanuary-March 2024NHS BordersHead &amp; Neck</v>
      </c>
      <c r="B457" t="s">
        <v>255</v>
      </c>
      <c r="C457" t="s">
        <v>258</v>
      </c>
      <c r="D457" t="s">
        <v>164</v>
      </c>
      <c r="E457" t="s">
        <v>29</v>
      </c>
      <c r="F457">
        <v>1</v>
      </c>
      <c r="G457" t="s">
        <v>257</v>
      </c>
      <c r="H457" t="s">
        <v>257</v>
      </c>
      <c r="I457">
        <v>0</v>
      </c>
      <c r="J457">
        <v>0</v>
      </c>
      <c r="K457">
        <v>1</v>
      </c>
      <c r="L457">
        <v>0</v>
      </c>
      <c r="M457">
        <v>0</v>
      </c>
    </row>
    <row r="458" spans="1:13" x14ac:dyDescent="0.25">
      <c r="A458" t="str">
        <f t="shared" si="7"/>
        <v>31 DayJanuary-March 2024NHS BordersLung</v>
      </c>
      <c r="B458" t="s">
        <v>255</v>
      </c>
      <c r="C458" t="s">
        <v>258</v>
      </c>
      <c r="D458" t="s">
        <v>164</v>
      </c>
      <c r="E458" t="s">
        <v>30</v>
      </c>
      <c r="F458">
        <v>13</v>
      </c>
      <c r="G458" t="s">
        <v>257</v>
      </c>
      <c r="H458" t="s">
        <v>257</v>
      </c>
      <c r="I458">
        <v>1</v>
      </c>
      <c r="J458">
        <v>7.6923076923076898</v>
      </c>
      <c r="K458">
        <v>12</v>
      </c>
      <c r="L458">
        <v>0</v>
      </c>
      <c r="M458">
        <v>0</v>
      </c>
    </row>
    <row r="459" spans="1:13" x14ac:dyDescent="0.25">
      <c r="A459" t="str">
        <f t="shared" si="7"/>
        <v>31 DayJanuary-March 2024NHS BordersLymphoma</v>
      </c>
      <c r="B459" t="s">
        <v>255</v>
      </c>
      <c r="C459" t="s">
        <v>258</v>
      </c>
      <c r="D459" t="s">
        <v>164</v>
      </c>
      <c r="E459" t="s">
        <v>31</v>
      </c>
      <c r="F459">
        <v>10</v>
      </c>
      <c r="G459" t="s">
        <v>257</v>
      </c>
      <c r="H459" t="s">
        <v>257</v>
      </c>
      <c r="I459">
        <v>0</v>
      </c>
      <c r="J459">
        <v>0</v>
      </c>
      <c r="K459">
        <v>10</v>
      </c>
      <c r="L459">
        <v>1</v>
      </c>
      <c r="M459">
        <v>0</v>
      </c>
    </row>
    <row r="460" spans="1:13" x14ac:dyDescent="0.25">
      <c r="A460" t="str">
        <f t="shared" si="7"/>
        <v>31 DayJanuary-March 2024NHS BordersMelanoma</v>
      </c>
      <c r="B460" t="s">
        <v>255</v>
      </c>
      <c r="C460" t="s">
        <v>258</v>
      </c>
      <c r="D460" t="s">
        <v>164</v>
      </c>
      <c r="E460" t="s">
        <v>32</v>
      </c>
      <c r="F460">
        <v>1</v>
      </c>
      <c r="G460" t="s">
        <v>257</v>
      </c>
      <c r="H460" t="s">
        <v>257</v>
      </c>
      <c r="I460">
        <v>0</v>
      </c>
      <c r="J460">
        <v>0</v>
      </c>
      <c r="K460">
        <v>1</v>
      </c>
      <c r="L460">
        <v>0</v>
      </c>
      <c r="M460">
        <v>0</v>
      </c>
    </row>
    <row r="461" spans="1:13" x14ac:dyDescent="0.25">
      <c r="A461" t="str">
        <f t="shared" si="7"/>
        <v>31 DayJanuary-March 2024NHS BordersOvarian</v>
      </c>
      <c r="B461" t="s">
        <v>255</v>
      </c>
      <c r="C461" t="s">
        <v>258</v>
      </c>
      <c r="D461" t="s">
        <v>164</v>
      </c>
      <c r="E461" t="s">
        <v>33</v>
      </c>
      <c r="F461">
        <v>1</v>
      </c>
      <c r="G461" t="s">
        <v>257</v>
      </c>
      <c r="H461" t="s">
        <v>257</v>
      </c>
      <c r="I461">
        <v>0</v>
      </c>
      <c r="J461">
        <v>0</v>
      </c>
      <c r="K461">
        <v>1</v>
      </c>
      <c r="L461">
        <v>0</v>
      </c>
      <c r="M461">
        <v>0</v>
      </c>
    </row>
    <row r="462" spans="1:13" x14ac:dyDescent="0.25">
      <c r="A462" t="str">
        <f t="shared" si="7"/>
        <v>31 DayJanuary-March 2024NHS BordersUpper GI</v>
      </c>
      <c r="B462" t="s">
        <v>255</v>
      </c>
      <c r="C462" t="s">
        <v>258</v>
      </c>
      <c r="D462" t="s">
        <v>164</v>
      </c>
      <c r="E462" t="s">
        <v>34</v>
      </c>
      <c r="F462">
        <v>4</v>
      </c>
      <c r="G462" t="s">
        <v>257</v>
      </c>
      <c r="H462" t="s">
        <v>257</v>
      </c>
      <c r="I462">
        <v>0</v>
      </c>
      <c r="J462">
        <v>0</v>
      </c>
      <c r="K462">
        <v>4</v>
      </c>
      <c r="L462">
        <v>0</v>
      </c>
      <c r="M462">
        <v>0</v>
      </c>
    </row>
    <row r="463" spans="1:13" x14ac:dyDescent="0.25">
      <c r="A463" t="str">
        <f t="shared" si="7"/>
        <v>31 DayJanuary-March 2024NHS BordersUpper GI - Oesophagogastric</v>
      </c>
      <c r="B463" t="s">
        <v>255</v>
      </c>
      <c r="C463" t="s">
        <v>258</v>
      </c>
      <c r="D463" t="s">
        <v>164</v>
      </c>
      <c r="E463" t="s">
        <v>204</v>
      </c>
      <c r="F463">
        <v>4</v>
      </c>
      <c r="G463" t="s">
        <v>257</v>
      </c>
      <c r="H463" t="s">
        <v>257</v>
      </c>
      <c r="I463">
        <v>0</v>
      </c>
      <c r="J463">
        <v>0</v>
      </c>
      <c r="K463">
        <v>4</v>
      </c>
      <c r="L463">
        <v>0</v>
      </c>
      <c r="M463">
        <v>0</v>
      </c>
    </row>
    <row r="464" spans="1:13" x14ac:dyDescent="0.25">
      <c r="A464" t="str">
        <f t="shared" si="7"/>
        <v>31 DayJanuary-March 2024NHS BordersUrological</v>
      </c>
      <c r="B464" t="s">
        <v>255</v>
      </c>
      <c r="C464" t="s">
        <v>258</v>
      </c>
      <c r="D464" t="s">
        <v>164</v>
      </c>
      <c r="E464" t="s">
        <v>205</v>
      </c>
      <c r="F464">
        <v>29</v>
      </c>
      <c r="G464" t="s">
        <v>257</v>
      </c>
      <c r="H464" t="s">
        <v>257</v>
      </c>
      <c r="I464">
        <v>0</v>
      </c>
      <c r="J464">
        <v>0</v>
      </c>
      <c r="K464">
        <v>29</v>
      </c>
      <c r="L464">
        <v>0</v>
      </c>
      <c r="M464">
        <v>0</v>
      </c>
    </row>
    <row r="465" spans="1:15" x14ac:dyDescent="0.25">
      <c r="A465" t="str">
        <f t="shared" si="7"/>
        <v>31 DayJanuary-March 2024NHS BordersUrology - Bladder</v>
      </c>
      <c r="B465" t="s">
        <v>255</v>
      </c>
      <c r="C465" t="s">
        <v>258</v>
      </c>
      <c r="D465" t="s">
        <v>164</v>
      </c>
      <c r="E465" t="s">
        <v>206</v>
      </c>
      <c r="F465">
        <v>8</v>
      </c>
      <c r="G465" t="s">
        <v>257</v>
      </c>
      <c r="H465" t="s">
        <v>257</v>
      </c>
      <c r="I465">
        <v>0</v>
      </c>
      <c r="J465">
        <v>0</v>
      </c>
      <c r="K465">
        <v>8</v>
      </c>
      <c r="L465">
        <v>0</v>
      </c>
      <c r="M465">
        <v>0</v>
      </c>
    </row>
    <row r="466" spans="1:15" x14ac:dyDescent="0.25">
      <c r="A466" t="str">
        <f t="shared" si="7"/>
        <v>31 DayJanuary-March 2024NHS BordersUrology - Other</v>
      </c>
      <c r="B466" t="s">
        <v>255</v>
      </c>
      <c r="C466" t="s">
        <v>258</v>
      </c>
      <c r="D466" t="s">
        <v>164</v>
      </c>
      <c r="E466" t="s">
        <v>207</v>
      </c>
      <c r="F466">
        <v>1</v>
      </c>
      <c r="G466" t="s">
        <v>257</v>
      </c>
      <c r="H466" t="s">
        <v>257</v>
      </c>
      <c r="I466">
        <v>0</v>
      </c>
      <c r="J466">
        <v>0</v>
      </c>
      <c r="K466">
        <v>1</v>
      </c>
      <c r="L466">
        <v>0</v>
      </c>
      <c r="M466">
        <v>0</v>
      </c>
    </row>
    <row r="467" spans="1:15" x14ac:dyDescent="0.25">
      <c r="A467" t="str">
        <f t="shared" si="7"/>
        <v>31 DayJanuary-March 2024NHS BordersUrology - Prostate</v>
      </c>
      <c r="B467" t="s">
        <v>255</v>
      </c>
      <c r="C467" t="s">
        <v>258</v>
      </c>
      <c r="D467" t="s">
        <v>164</v>
      </c>
      <c r="E467" t="s">
        <v>208</v>
      </c>
      <c r="F467">
        <v>20</v>
      </c>
      <c r="G467" t="s">
        <v>257</v>
      </c>
      <c r="H467" t="s">
        <v>257</v>
      </c>
      <c r="I467">
        <v>0</v>
      </c>
      <c r="J467">
        <v>0</v>
      </c>
      <c r="K467">
        <v>20</v>
      </c>
      <c r="L467">
        <v>0</v>
      </c>
      <c r="M467">
        <v>0</v>
      </c>
    </row>
    <row r="468" spans="1:15" x14ac:dyDescent="0.25">
      <c r="A468" t="str">
        <f t="shared" si="7"/>
        <v>31 DayJanuary-March 2024NHS Dumfries &amp; GallowayAll Cancer Types*</v>
      </c>
      <c r="B468" t="s">
        <v>255</v>
      </c>
      <c r="C468" t="s">
        <v>258</v>
      </c>
      <c r="D468" t="s">
        <v>165</v>
      </c>
      <c r="E468" t="s">
        <v>198</v>
      </c>
      <c r="F468">
        <v>173</v>
      </c>
      <c r="G468" t="s">
        <v>257</v>
      </c>
      <c r="H468" t="s">
        <v>257</v>
      </c>
      <c r="I468">
        <v>1</v>
      </c>
      <c r="J468">
        <v>0.57803468208092501</v>
      </c>
      <c r="K468">
        <v>172</v>
      </c>
      <c r="L468">
        <v>5</v>
      </c>
      <c r="M468">
        <v>15</v>
      </c>
      <c r="N468">
        <v>5</v>
      </c>
      <c r="O468">
        <v>12</v>
      </c>
    </row>
    <row r="469" spans="1:15" x14ac:dyDescent="0.25">
      <c r="A469" t="str">
        <f t="shared" si="7"/>
        <v>31 DayJanuary-March 2024NHS Dumfries &amp; GallowayAll Cancer Types* (screened excluded)</v>
      </c>
      <c r="B469" t="s">
        <v>255</v>
      </c>
      <c r="C469" t="s">
        <v>258</v>
      </c>
      <c r="D469" t="s">
        <v>165</v>
      </c>
      <c r="E469" t="s">
        <v>199</v>
      </c>
      <c r="F469">
        <v>164</v>
      </c>
      <c r="G469" t="s">
        <v>257</v>
      </c>
      <c r="H469" t="s">
        <v>257</v>
      </c>
      <c r="I469">
        <v>1</v>
      </c>
      <c r="J469">
        <v>0.60975609756097604</v>
      </c>
      <c r="K469">
        <v>163</v>
      </c>
      <c r="L469">
        <v>5</v>
      </c>
      <c r="M469">
        <v>13</v>
      </c>
      <c r="N469">
        <v>5</v>
      </c>
      <c r="O469">
        <v>12</v>
      </c>
    </row>
    <row r="470" spans="1:15" x14ac:dyDescent="0.25">
      <c r="A470" t="str">
        <f t="shared" si="7"/>
        <v>31 DayJanuary-March 2024NHS Dumfries &amp; GallowayAll Cancer Types* (screened only)</v>
      </c>
      <c r="B470" t="s">
        <v>255</v>
      </c>
      <c r="C470" t="s">
        <v>258</v>
      </c>
      <c r="D470" t="s">
        <v>165</v>
      </c>
      <c r="E470" t="s">
        <v>200</v>
      </c>
      <c r="F470">
        <v>9</v>
      </c>
      <c r="G470" t="s">
        <v>257</v>
      </c>
      <c r="H470" t="s">
        <v>257</v>
      </c>
      <c r="I470">
        <v>0</v>
      </c>
      <c r="J470">
        <v>0</v>
      </c>
      <c r="K470">
        <v>9</v>
      </c>
      <c r="L470">
        <v>0</v>
      </c>
      <c r="M470">
        <v>2</v>
      </c>
    </row>
    <row r="471" spans="1:15" x14ac:dyDescent="0.25">
      <c r="A471" t="str">
        <f t="shared" si="7"/>
        <v>31 DayJanuary-March 2024NHS Dumfries &amp; GallowayBreast</v>
      </c>
      <c r="B471" t="s">
        <v>255</v>
      </c>
      <c r="C471" t="s">
        <v>258</v>
      </c>
      <c r="D471" t="s">
        <v>165</v>
      </c>
      <c r="E471" t="s">
        <v>22</v>
      </c>
      <c r="F471">
        <v>26</v>
      </c>
      <c r="G471" t="s">
        <v>257</v>
      </c>
      <c r="H471" t="s">
        <v>257</v>
      </c>
      <c r="I471">
        <v>0</v>
      </c>
      <c r="J471">
        <v>0</v>
      </c>
      <c r="K471">
        <v>26</v>
      </c>
      <c r="L471">
        <v>0</v>
      </c>
      <c r="M471">
        <v>0</v>
      </c>
    </row>
    <row r="472" spans="1:15" x14ac:dyDescent="0.25">
      <c r="A472" t="str">
        <f t="shared" si="7"/>
        <v>31 DayJanuary-March 2024NHS Dumfries &amp; GallowayBreast (screened excluded)</v>
      </c>
      <c r="B472" t="s">
        <v>255</v>
      </c>
      <c r="C472" t="s">
        <v>258</v>
      </c>
      <c r="D472" t="s">
        <v>165</v>
      </c>
      <c r="E472" t="s">
        <v>201</v>
      </c>
      <c r="F472">
        <v>23</v>
      </c>
      <c r="G472" t="s">
        <v>257</v>
      </c>
      <c r="H472" t="s">
        <v>257</v>
      </c>
      <c r="I472">
        <v>0</v>
      </c>
      <c r="J472">
        <v>0</v>
      </c>
      <c r="K472">
        <v>23</v>
      </c>
      <c r="L472">
        <v>0</v>
      </c>
      <c r="M472">
        <v>0</v>
      </c>
    </row>
    <row r="473" spans="1:15" x14ac:dyDescent="0.25">
      <c r="A473" t="str">
        <f t="shared" si="7"/>
        <v>31 DayJanuary-March 2024NHS Dumfries &amp; GallowayBreast (screened only)</v>
      </c>
      <c r="B473" t="s">
        <v>255</v>
      </c>
      <c r="C473" t="s">
        <v>258</v>
      </c>
      <c r="D473" t="s">
        <v>165</v>
      </c>
      <c r="E473" t="s">
        <v>202</v>
      </c>
      <c r="F473">
        <v>3</v>
      </c>
      <c r="G473" t="s">
        <v>257</v>
      </c>
      <c r="H473" t="s">
        <v>257</v>
      </c>
      <c r="I473">
        <v>0</v>
      </c>
      <c r="J473">
        <v>0</v>
      </c>
      <c r="K473">
        <v>3</v>
      </c>
      <c r="L473">
        <v>0</v>
      </c>
      <c r="M473">
        <v>0</v>
      </c>
    </row>
    <row r="474" spans="1:15" x14ac:dyDescent="0.25">
      <c r="A474" t="str">
        <f t="shared" si="7"/>
        <v>31 DayJanuary-March 2024NHS Dumfries &amp; GallowayCervical</v>
      </c>
      <c r="B474" t="s">
        <v>255</v>
      </c>
      <c r="C474" t="s">
        <v>258</v>
      </c>
      <c r="D474" t="s">
        <v>165</v>
      </c>
      <c r="E474" t="s">
        <v>23</v>
      </c>
      <c r="F474">
        <v>1</v>
      </c>
      <c r="G474" t="s">
        <v>257</v>
      </c>
      <c r="H474" t="s">
        <v>257</v>
      </c>
      <c r="I474">
        <v>0</v>
      </c>
      <c r="J474">
        <v>0</v>
      </c>
      <c r="K474">
        <v>1</v>
      </c>
      <c r="L474">
        <v>0</v>
      </c>
      <c r="M474">
        <v>0</v>
      </c>
    </row>
    <row r="475" spans="1:15" x14ac:dyDescent="0.25">
      <c r="A475" t="str">
        <f t="shared" si="7"/>
        <v>31 DayJanuary-March 2024NHS Dumfries &amp; GallowayCervical (screened only)</v>
      </c>
      <c r="B475" t="s">
        <v>255</v>
      </c>
      <c r="C475" t="s">
        <v>258</v>
      </c>
      <c r="D475" t="s">
        <v>165</v>
      </c>
      <c r="E475" t="s">
        <v>25</v>
      </c>
      <c r="F475">
        <v>1</v>
      </c>
      <c r="G475" t="s">
        <v>257</v>
      </c>
      <c r="H475" t="s">
        <v>257</v>
      </c>
      <c r="I475">
        <v>0</v>
      </c>
      <c r="J475">
        <v>0</v>
      </c>
      <c r="K475">
        <v>1</v>
      </c>
      <c r="L475">
        <v>0</v>
      </c>
      <c r="M475">
        <v>0</v>
      </c>
    </row>
    <row r="476" spans="1:15" x14ac:dyDescent="0.25">
      <c r="A476" t="str">
        <f t="shared" si="7"/>
        <v>31 DayJanuary-March 2024NHS Dumfries &amp; GallowayColorectal</v>
      </c>
      <c r="B476" t="s">
        <v>255</v>
      </c>
      <c r="C476" t="s">
        <v>258</v>
      </c>
      <c r="D476" t="s">
        <v>165</v>
      </c>
      <c r="E476" t="s">
        <v>26</v>
      </c>
      <c r="F476">
        <v>29</v>
      </c>
      <c r="G476" t="s">
        <v>257</v>
      </c>
      <c r="H476" t="s">
        <v>257</v>
      </c>
      <c r="I476">
        <v>0</v>
      </c>
      <c r="J476">
        <v>0</v>
      </c>
      <c r="K476">
        <v>29</v>
      </c>
      <c r="L476">
        <v>0</v>
      </c>
      <c r="M476">
        <v>10</v>
      </c>
      <c r="O476">
        <v>11</v>
      </c>
    </row>
    <row r="477" spans="1:15" x14ac:dyDescent="0.25">
      <c r="A477" t="str">
        <f t="shared" si="7"/>
        <v>31 DayJanuary-March 2024NHS Dumfries &amp; GallowayColorectal (screened excluded)</v>
      </c>
      <c r="B477" t="s">
        <v>255</v>
      </c>
      <c r="C477" t="s">
        <v>258</v>
      </c>
      <c r="D477" t="s">
        <v>165</v>
      </c>
      <c r="E477" t="s">
        <v>27</v>
      </c>
      <c r="F477">
        <v>24</v>
      </c>
      <c r="G477" t="s">
        <v>257</v>
      </c>
      <c r="H477" t="s">
        <v>257</v>
      </c>
      <c r="I477">
        <v>0</v>
      </c>
      <c r="J477">
        <v>0</v>
      </c>
      <c r="K477">
        <v>24</v>
      </c>
      <c r="L477">
        <v>0</v>
      </c>
      <c r="M477">
        <v>8</v>
      </c>
      <c r="O477">
        <v>10</v>
      </c>
    </row>
    <row r="478" spans="1:15" x14ac:dyDescent="0.25">
      <c r="A478" t="str">
        <f t="shared" si="7"/>
        <v>31 DayJanuary-March 2024NHS Dumfries &amp; GallowayColorectal (screened only)</v>
      </c>
      <c r="B478" t="s">
        <v>255</v>
      </c>
      <c r="C478" t="s">
        <v>258</v>
      </c>
      <c r="D478" t="s">
        <v>165</v>
      </c>
      <c r="E478" t="s">
        <v>28</v>
      </c>
      <c r="F478">
        <v>5</v>
      </c>
      <c r="G478" t="s">
        <v>257</v>
      </c>
      <c r="H478" t="s">
        <v>257</v>
      </c>
      <c r="I478">
        <v>0</v>
      </c>
      <c r="J478">
        <v>0</v>
      </c>
      <c r="K478">
        <v>5</v>
      </c>
      <c r="L478">
        <v>0</v>
      </c>
      <c r="M478">
        <v>2</v>
      </c>
    </row>
    <row r="479" spans="1:15" x14ac:dyDescent="0.25">
      <c r="A479" t="str">
        <f t="shared" si="7"/>
        <v>31 DayJanuary-March 2024NHS Dumfries &amp; GallowayHead &amp; Neck</v>
      </c>
      <c r="B479" t="s">
        <v>255</v>
      </c>
      <c r="C479" t="s">
        <v>258</v>
      </c>
      <c r="D479" t="s">
        <v>165</v>
      </c>
      <c r="E479" t="s">
        <v>29</v>
      </c>
      <c r="F479">
        <v>3</v>
      </c>
      <c r="G479" t="s">
        <v>257</v>
      </c>
      <c r="H479" t="s">
        <v>257</v>
      </c>
      <c r="I479">
        <v>0</v>
      </c>
      <c r="J479">
        <v>0</v>
      </c>
      <c r="K479">
        <v>3</v>
      </c>
      <c r="L479">
        <v>0</v>
      </c>
      <c r="M479">
        <v>0</v>
      </c>
    </row>
    <row r="480" spans="1:15" x14ac:dyDescent="0.25">
      <c r="A480" t="str">
        <f t="shared" si="7"/>
        <v>31 DayJanuary-March 2024NHS Dumfries &amp; GallowayLung</v>
      </c>
      <c r="B480" t="s">
        <v>255</v>
      </c>
      <c r="C480" t="s">
        <v>258</v>
      </c>
      <c r="D480" t="s">
        <v>165</v>
      </c>
      <c r="E480" t="s">
        <v>30</v>
      </c>
      <c r="F480">
        <v>22</v>
      </c>
      <c r="G480" t="s">
        <v>257</v>
      </c>
      <c r="H480" t="s">
        <v>257</v>
      </c>
      <c r="I480">
        <v>0</v>
      </c>
      <c r="J480">
        <v>0</v>
      </c>
      <c r="K480">
        <v>22</v>
      </c>
      <c r="L480">
        <v>1</v>
      </c>
      <c r="M480">
        <v>0</v>
      </c>
    </row>
    <row r="481" spans="1:15" x14ac:dyDescent="0.25">
      <c r="A481" t="str">
        <f t="shared" si="7"/>
        <v>31 DayJanuary-March 2024NHS Dumfries &amp; GallowayLymphoma</v>
      </c>
      <c r="B481" t="s">
        <v>255</v>
      </c>
      <c r="C481" t="s">
        <v>258</v>
      </c>
      <c r="D481" t="s">
        <v>165</v>
      </c>
      <c r="E481" t="s">
        <v>31</v>
      </c>
      <c r="F481">
        <v>13</v>
      </c>
      <c r="G481" t="s">
        <v>257</v>
      </c>
      <c r="H481" t="s">
        <v>257</v>
      </c>
      <c r="I481">
        <v>0</v>
      </c>
      <c r="J481">
        <v>0</v>
      </c>
      <c r="K481">
        <v>13</v>
      </c>
      <c r="L481">
        <v>0</v>
      </c>
      <c r="M481">
        <v>0</v>
      </c>
    </row>
    <row r="482" spans="1:15" x14ac:dyDescent="0.25">
      <c r="A482" t="str">
        <f t="shared" si="7"/>
        <v>31 DayJanuary-March 2024NHS Dumfries &amp; GallowayMelanoma</v>
      </c>
      <c r="B482" t="s">
        <v>255</v>
      </c>
      <c r="C482" t="s">
        <v>258</v>
      </c>
      <c r="D482" t="s">
        <v>165</v>
      </c>
      <c r="E482" t="s">
        <v>32</v>
      </c>
      <c r="F482">
        <v>5</v>
      </c>
      <c r="G482" t="s">
        <v>257</v>
      </c>
      <c r="H482" t="s">
        <v>257</v>
      </c>
      <c r="I482">
        <v>0</v>
      </c>
      <c r="J482">
        <v>0</v>
      </c>
      <c r="K482">
        <v>5</v>
      </c>
      <c r="L482">
        <v>0</v>
      </c>
      <c r="M482">
        <v>0</v>
      </c>
    </row>
    <row r="483" spans="1:15" x14ac:dyDescent="0.25">
      <c r="A483" t="str">
        <f t="shared" si="7"/>
        <v>31 DayJanuary-March 2024NHS Dumfries &amp; GallowayOvarian</v>
      </c>
      <c r="B483" t="s">
        <v>255</v>
      </c>
      <c r="C483" t="s">
        <v>258</v>
      </c>
      <c r="D483" t="s">
        <v>165</v>
      </c>
      <c r="E483" t="s">
        <v>33</v>
      </c>
      <c r="F483">
        <v>4</v>
      </c>
      <c r="G483" t="s">
        <v>257</v>
      </c>
      <c r="H483" t="s">
        <v>257</v>
      </c>
      <c r="I483">
        <v>0</v>
      </c>
      <c r="J483">
        <v>0</v>
      </c>
      <c r="K483">
        <v>4</v>
      </c>
      <c r="L483">
        <v>0</v>
      </c>
      <c r="M483">
        <v>1</v>
      </c>
    </row>
    <row r="484" spans="1:15" x14ac:dyDescent="0.25">
      <c r="A484" t="str">
        <f t="shared" si="7"/>
        <v>31 DayJanuary-March 2024NHS Dumfries &amp; GallowayUpper GI</v>
      </c>
      <c r="B484" t="s">
        <v>255</v>
      </c>
      <c r="C484" t="s">
        <v>258</v>
      </c>
      <c r="D484" t="s">
        <v>165</v>
      </c>
      <c r="E484" t="s">
        <v>34</v>
      </c>
      <c r="F484">
        <v>15</v>
      </c>
      <c r="G484" t="s">
        <v>257</v>
      </c>
      <c r="H484" t="s">
        <v>257</v>
      </c>
      <c r="I484">
        <v>0</v>
      </c>
      <c r="J484">
        <v>0</v>
      </c>
      <c r="K484">
        <v>15</v>
      </c>
      <c r="L484">
        <v>1</v>
      </c>
      <c r="M484">
        <v>0</v>
      </c>
    </row>
    <row r="485" spans="1:15" x14ac:dyDescent="0.25">
      <c r="A485" t="str">
        <f t="shared" si="7"/>
        <v>31 DayJanuary-March 2024NHS Dumfries &amp; GallowayUpper GI - Hepatopancreatobiliary</v>
      </c>
      <c r="B485" t="s">
        <v>255</v>
      </c>
      <c r="C485" t="s">
        <v>258</v>
      </c>
      <c r="D485" t="s">
        <v>165</v>
      </c>
      <c r="E485" t="s">
        <v>203</v>
      </c>
      <c r="F485">
        <v>9</v>
      </c>
      <c r="G485" t="s">
        <v>257</v>
      </c>
      <c r="H485" t="s">
        <v>257</v>
      </c>
      <c r="I485">
        <v>0</v>
      </c>
      <c r="J485">
        <v>0</v>
      </c>
      <c r="K485">
        <v>9</v>
      </c>
      <c r="L485">
        <v>0</v>
      </c>
      <c r="M485">
        <v>0</v>
      </c>
    </row>
    <row r="486" spans="1:15" x14ac:dyDescent="0.25">
      <c r="A486" t="str">
        <f t="shared" si="7"/>
        <v>31 DayJanuary-March 2024NHS Dumfries &amp; GallowayUpper GI - Oesophagogastric</v>
      </c>
      <c r="B486" t="s">
        <v>255</v>
      </c>
      <c r="C486" t="s">
        <v>258</v>
      </c>
      <c r="D486" t="s">
        <v>165</v>
      </c>
      <c r="E486" t="s">
        <v>204</v>
      </c>
      <c r="F486">
        <v>6</v>
      </c>
      <c r="G486" t="s">
        <v>257</v>
      </c>
      <c r="H486" t="s">
        <v>257</v>
      </c>
      <c r="I486">
        <v>0</v>
      </c>
      <c r="J486">
        <v>0</v>
      </c>
      <c r="K486">
        <v>6</v>
      </c>
      <c r="L486">
        <v>1</v>
      </c>
      <c r="M486">
        <v>0</v>
      </c>
    </row>
    <row r="487" spans="1:15" x14ac:dyDescent="0.25">
      <c r="A487" t="str">
        <f t="shared" si="7"/>
        <v>31 DayJanuary-March 2024NHS Dumfries &amp; GallowayUrological</v>
      </c>
      <c r="B487" t="s">
        <v>255</v>
      </c>
      <c r="C487" t="s">
        <v>258</v>
      </c>
      <c r="D487" t="s">
        <v>165</v>
      </c>
      <c r="E487" t="s">
        <v>205</v>
      </c>
      <c r="F487">
        <v>55</v>
      </c>
      <c r="G487" t="s">
        <v>257</v>
      </c>
      <c r="H487" t="s">
        <v>257</v>
      </c>
      <c r="I487">
        <v>1</v>
      </c>
      <c r="J487">
        <v>1.8181818181818199</v>
      </c>
      <c r="K487">
        <v>54</v>
      </c>
      <c r="L487">
        <v>3</v>
      </c>
      <c r="M487">
        <v>4</v>
      </c>
      <c r="N487">
        <v>12</v>
      </c>
      <c r="O487">
        <v>22</v>
      </c>
    </row>
    <row r="488" spans="1:15" x14ac:dyDescent="0.25">
      <c r="A488" t="str">
        <f t="shared" si="7"/>
        <v>31 DayJanuary-March 2024NHS Dumfries &amp; GallowayUrology - Bladder</v>
      </c>
      <c r="B488" t="s">
        <v>255</v>
      </c>
      <c r="C488" t="s">
        <v>258</v>
      </c>
      <c r="D488" t="s">
        <v>165</v>
      </c>
      <c r="E488" t="s">
        <v>206</v>
      </c>
      <c r="F488">
        <v>16</v>
      </c>
      <c r="G488" t="s">
        <v>257</v>
      </c>
      <c r="H488" t="s">
        <v>257</v>
      </c>
      <c r="I488">
        <v>0</v>
      </c>
      <c r="J488">
        <v>0</v>
      </c>
      <c r="K488">
        <v>16</v>
      </c>
      <c r="L488">
        <v>3</v>
      </c>
      <c r="M488">
        <v>4</v>
      </c>
      <c r="N488">
        <v>12</v>
      </c>
      <c r="O488">
        <v>22</v>
      </c>
    </row>
    <row r="489" spans="1:15" x14ac:dyDescent="0.25">
      <c r="A489" t="str">
        <f t="shared" si="7"/>
        <v>31 DayJanuary-March 2024NHS Dumfries &amp; GallowayUrology - Other</v>
      </c>
      <c r="B489" t="s">
        <v>255</v>
      </c>
      <c r="C489" t="s">
        <v>258</v>
      </c>
      <c r="D489" t="s">
        <v>165</v>
      </c>
      <c r="E489" t="s">
        <v>207</v>
      </c>
      <c r="F489">
        <v>5</v>
      </c>
      <c r="G489" t="s">
        <v>257</v>
      </c>
      <c r="H489" t="s">
        <v>257</v>
      </c>
      <c r="I489">
        <v>1</v>
      </c>
      <c r="J489">
        <v>20</v>
      </c>
      <c r="K489">
        <v>4</v>
      </c>
      <c r="L489">
        <v>0</v>
      </c>
      <c r="M489">
        <v>0</v>
      </c>
    </row>
    <row r="490" spans="1:15" x14ac:dyDescent="0.25">
      <c r="A490" t="str">
        <f t="shared" si="7"/>
        <v>31 DayJanuary-March 2024NHS Dumfries &amp; GallowayUrology - Prostate</v>
      </c>
      <c r="B490" t="s">
        <v>255</v>
      </c>
      <c r="C490" t="s">
        <v>258</v>
      </c>
      <c r="D490" t="s">
        <v>165</v>
      </c>
      <c r="E490" t="s">
        <v>208</v>
      </c>
      <c r="F490">
        <v>34</v>
      </c>
      <c r="G490" t="s">
        <v>257</v>
      </c>
      <c r="H490" t="s">
        <v>257</v>
      </c>
      <c r="I490">
        <v>0</v>
      </c>
      <c r="J490">
        <v>0</v>
      </c>
      <c r="K490">
        <v>34</v>
      </c>
      <c r="L490">
        <v>0</v>
      </c>
      <c r="M490">
        <v>0</v>
      </c>
    </row>
    <row r="491" spans="1:15" x14ac:dyDescent="0.25">
      <c r="A491" t="str">
        <f t="shared" si="7"/>
        <v>31 DayJanuary-March 2024NHS FifeAll Cancer Types*</v>
      </c>
      <c r="B491" t="s">
        <v>255</v>
      </c>
      <c r="C491" t="s">
        <v>258</v>
      </c>
      <c r="D491" t="s">
        <v>166</v>
      </c>
      <c r="E491" t="s">
        <v>198</v>
      </c>
      <c r="F491">
        <v>400</v>
      </c>
      <c r="G491" t="s">
        <v>257</v>
      </c>
      <c r="H491" t="s">
        <v>257</v>
      </c>
      <c r="I491">
        <v>20</v>
      </c>
      <c r="J491">
        <v>5</v>
      </c>
      <c r="K491">
        <v>380</v>
      </c>
      <c r="L491">
        <v>7</v>
      </c>
      <c r="M491">
        <v>28</v>
      </c>
      <c r="N491">
        <v>20</v>
      </c>
      <c r="O491">
        <v>8</v>
      </c>
    </row>
    <row r="492" spans="1:15" x14ac:dyDescent="0.25">
      <c r="A492" t="str">
        <f t="shared" si="7"/>
        <v>31 DayJanuary-March 2024NHS FifeAll Cancer Types* (screened excluded)</v>
      </c>
      <c r="B492" t="s">
        <v>255</v>
      </c>
      <c r="C492" t="s">
        <v>258</v>
      </c>
      <c r="D492" t="s">
        <v>166</v>
      </c>
      <c r="E492" t="s">
        <v>199</v>
      </c>
      <c r="F492">
        <v>379</v>
      </c>
      <c r="G492" t="s">
        <v>257</v>
      </c>
      <c r="H492" t="s">
        <v>257</v>
      </c>
      <c r="I492">
        <v>20</v>
      </c>
      <c r="J492">
        <v>5.2770448548812698</v>
      </c>
      <c r="K492">
        <v>359</v>
      </c>
      <c r="L492">
        <v>7</v>
      </c>
      <c r="M492">
        <v>25</v>
      </c>
      <c r="N492">
        <v>20</v>
      </c>
      <c r="O492">
        <v>9</v>
      </c>
    </row>
    <row r="493" spans="1:15" x14ac:dyDescent="0.25">
      <c r="A493" t="str">
        <f t="shared" si="7"/>
        <v>31 DayJanuary-March 2024NHS FifeAll Cancer Types* (screened only)</v>
      </c>
      <c r="B493" t="s">
        <v>255</v>
      </c>
      <c r="C493" t="s">
        <v>258</v>
      </c>
      <c r="D493" t="s">
        <v>166</v>
      </c>
      <c r="E493" t="s">
        <v>200</v>
      </c>
      <c r="F493">
        <v>21</v>
      </c>
      <c r="G493" t="s">
        <v>257</v>
      </c>
      <c r="H493" t="s">
        <v>257</v>
      </c>
      <c r="I493">
        <v>0</v>
      </c>
      <c r="J493">
        <v>0</v>
      </c>
      <c r="K493">
        <v>21</v>
      </c>
      <c r="L493">
        <v>0</v>
      </c>
      <c r="M493">
        <v>3</v>
      </c>
      <c r="O493">
        <v>8</v>
      </c>
    </row>
    <row r="494" spans="1:15" x14ac:dyDescent="0.25">
      <c r="A494" t="str">
        <f t="shared" si="7"/>
        <v>31 DayJanuary-March 2024NHS FifeBreast</v>
      </c>
      <c r="B494" t="s">
        <v>255</v>
      </c>
      <c r="C494" t="s">
        <v>258</v>
      </c>
      <c r="D494" t="s">
        <v>166</v>
      </c>
      <c r="E494" t="s">
        <v>22</v>
      </c>
      <c r="F494">
        <v>67</v>
      </c>
      <c r="G494" t="s">
        <v>257</v>
      </c>
      <c r="H494" t="s">
        <v>257</v>
      </c>
      <c r="I494">
        <v>0</v>
      </c>
      <c r="J494">
        <v>0</v>
      </c>
      <c r="K494">
        <v>67</v>
      </c>
      <c r="L494">
        <v>2</v>
      </c>
      <c r="M494">
        <v>8</v>
      </c>
      <c r="O494">
        <v>7</v>
      </c>
    </row>
    <row r="495" spans="1:15" x14ac:dyDescent="0.25">
      <c r="A495" t="str">
        <f t="shared" si="7"/>
        <v>31 DayJanuary-March 2024NHS FifeBreast (screened excluded)</v>
      </c>
      <c r="B495" t="s">
        <v>255</v>
      </c>
      <c r="C495" t="s">
        <v>258</v>
      </c>
      <c r="D495" t="s">
        <v>166</v>
      </c>
      <c r="E495" t="s">
        <v>201</v>
      </c>
      <c r="F495">
        <v>65</v>
      </c>
      <c r="G495" t="s">
        <v>257</v>
      </c>
      <c r="H495" t="s">
        <v>257</v>
      </c>
      <c r="I495">
        <v>0</v>
      </c>
      <c r="J495">
        <v>0</v>
      </c>
      <c r="K495">
        <v>65</v>
      </c>
      <c r="L495">
        <v>2</v>
      </c>
      <c r="M495">
        <v>8</v>
      </c>
      <c r="O495">
        <v>7</v>
      </c>
    </row>
    <row r="496" spans="1:15" x14ac:dyDescent="0.25">
      <c r="A496" t="str">
        <f t="shared" si="7"/>
        <v>31 DayJanuary-March 2024NHS FifeBreast (screened only)</v>
      </c>
      <c r="B496" t="s">
        <v>255</v>
      </c>
      <c r="C496" t="s">
        <v>258</v>
      </c>
      <c r="D496" t="s">
        <v>166</v>
      </c>
      <c r="E496" t="s">
        <v>202</v>
      </c>
      <c r="F496">
        <v>2</v>
      </c>
      <c r="G496" t="s">
        <v>257</v>
      </c>
      <c r="H496" t="s">
        <v>257</v>
      </c>
      <c r="I496">
        <v>0</v>
      </c>
      <c r="J496">
        <v>0</v>
      </c>
      <c r="K496">
        <v>2</v>
      </c>
      <c r="L496">
        <v>0</v>
      </c>
      <c r="M496">
        <v>0</v>
      </c>
    </row>
    <row r="497" spans="1:15" x14ac:dyDescent="0.25">
      <c r="A497" t="str">
        <f t="shared" si="7"/>
        <v>31 DayJanuary-March 2024NHS FifeCervical</v>
      </c>
      <c r="B497" t="s">
        <v>255</v>
      </c>
      <c r="C497" t="s">
        <v>258</v>
      </c>
      <c r="D497" t="s">
        <v>166</v>
      </c>
      <c r="E497" t="s">
        <v>23</v>
      </c>
      <c r="F497">
        <v>2</v>
      </c>
      <c r="G497" t="s">
        <v>257</v>
      </c>
      <c r="H497" t="s">
        <v>257</v>
      </c>
      <c r="I497">
        <v>0</v>
      </c>
      <c r="J497">
        <v>0</v>
      </c>
      <c r="K497">
        <v>2</v>
      </c>
      <c r="L497">
        <v>0</v>
      </c>
      <c r="M497">
        <v>0</v>
      </c>
    </row>
    <row r="498" spans="1:15" x14ac:dyDescent="0.25">
      <c r="A498" t="str">
        <f t="shared" si="7"/>
        <v>31 DayJanuary-March 2024NHS FifeCervical (screened only)</v>
      </c>
      <c r="B498" t="s">
        <v>255</v>
      </c>
      <c r="C498" t="s">
        <v>258</v>
      </c>
      <c r="D498" t="s">
        <v>166</v>
      </c>
      <c r="E498" t="s">
        <v>25</v>
      </c>
      <c r="F498">
        <v>2</v>
      </c>
      <c r="G498" t="s">
        <v>257</v>
      </c>
      <c r="H498" t="s">
        <v>257</v>
      </c>
      <c r="I498">
        <v>0</v>
      </c>
      <c r="J498">
        <v>0</v>
      </c>
      <c r="K498">
        <v>2</v>
      </c>
      <c r="L498">
        <v>0</v>
      </c>
      <c r="M498">
        <v>0</v>
      </c>
    </row>
    <row r="499" spans="1:15" x14ac:dyDescent="0.25">
      <c r="A499" t="str">
        <f t="shared" si="7"/>
        <v>31 DayJanuary-March 2024NHS FifeColorectal</v>
      </c>
      <c r="B499" t="s">
        <v>255</v>
      </c>
      <c r="C499" t="s">
        <v>258</v>
      </c>
      <c r="D499" t="s">
        <v>166</v>
      </c>
      <c r="E499" t="s">
        <v>26</v>
      </c>
      <c r="F499">
        <v>64</v>
      </c>
      <c r="G499" t="s">
        <v>257</v>
      </c>
      <c r="H499" t="s">
        <v>257</v>
      </c>
      <c r="I499">
        <v>0</v>
      </c>
      <c r="J499">
        <v>0</v>
      </c>
      <c r="K499">
        <v>64</v>
      </c>
      <c r="L499">
        <v>1</v>
      </c>
      <c r="M499">
        <v>7</v>
      </c>
      <c r="O499">
        <v>7</v>
      </c>
    </row>
    <row r="500" spans="1:15" x14ac:dyDescent="0.25">
      <c r="A500" t="str">
        <f t="shared" si="7"/>
        <v>31 DayJanuary-March 2024NHS FifeColorectal (screened excluded)</v>
      </c>
      <c r="B500" t="s">
        <v>255</v>
      </c>
      <c r="C500" t="s">
        <v>258</v>
      </c>
      <c r="D500" t="s">
        <v>166</v>
      </c>
      <c r="E500" t="s">
        <v>27</v>
      </c>
      <c r="F500">
        <v>47</v>
      </c>
      <c r="G500" t="s">
        <v>257</v>
      </c>
      <c r="H500" t="s">
        <v>257</v>
      </c>
      <c r="I500">
        <v>0</v>
      </c>
      <c r="J500">
        <v>0</v>
      </c>
      <c r="K500">
        <v>47</v>
      </c>
      <c r="L500">
        <v>1</v>
      </c>
      <c r="M500">
        <v>4</v>
      </c>
      <c r="O500">
        <v>6</v>
      </c>
    </row>
    <row r="501" spans="1:15" x14ac:dyDescent="0.25">
      <c r="A501" t="str">
        <f t="shared" si="7"/>
        <v>31 DayJanuary-March 2024NHS FifeColorectal (screened only)</v>
      </c>
      <c r="B501" t="s">
        <v>255</v>
      </c>
      <c r="C501" t="s">
        <v>258</v>
      </c>
      <c r="D501" t="s">
        <v>166</v>
      </c>
      <c r="E501" t="s">
        <v>28</v>
      </c>
      <c r="F501">
        <v>17</v>
      </c>
      <c r="G501" t="s">
        <v>257</v>
      </c>
      <c r="H501" t="s">
        <v>257</v>
      </c>
      <c r="I501">
        <v>0</v>
      </c>
      <c r="J501">
        <v>0</v>
      </c>
      <c r="K501">
        <v>17</v>
      </c>
      <c r="L501">
        <v>0</v>
      </c>
      <c r="M501">
        <v>3</v>
      </c>
      <c r="O501">
        <v>8</v>
      </c>
    </row>
    <row r="502" spans="1:15" x14ac:dyDescent="0.25">
      <c r="A502" t="str">
        <f t="shared" si="7"/>
        <v>31 DayJanuary-March 2024NHS FifeHead &amp; Neck</v>
      </c>
      <c r="B502" t="s">
        <v>255</v>
      </c>
      <c r="C502" t="s">
        <v>258</v>
      </c>
      <c r="D502" t="s">
        <v>166</v>
      </c>
      <c r="E502" t="s">
        <v>29</v>
      </c>
      <c r="F502">
        <v>4</v>
      </c>
      <c r="G502" t="s">
        <v>257</v>
      </c>
      <c r="H502" t="s">
        <v>257</v>
      </c>
      <c r="I502">
        <v>2</v>
      </c>
      <c r="J502">
        <v>50</v>
      </c>
      <c r="K502">
        <v>2</v>
      </c>
      <c r="L502">
        <v>0</v>
      </c>
      <c r="M502">
        <v>0</v>
      </c>
    </row>
    <row r="503" spans="1:15" x14ac:dyDescent="0.25">
      <c r="A503" t="str">
        <f t="shared" si="7"/>
        <v>31 DayJanuary-March 2024NHS FifeLung</v>
      </c>
      <c r="B503" t="s">
        <v>255</v>
      </c>
      <c r="C503" t="s">
        <v>258</v>
      </c>
      <c r="D503" t="s">
        <v>166</v>
      </c>
      <c r="E503" t="s">
        <v>30</v>
      </c>
      <c r="F503">
        <v>55</v>
      </c>
      <c r="G503" t="s">
        <v>257</v>
      </c>
      <c r="H503" t="s">
        <v>257</v>
      </c>
      <c r="I503">
        <v>8</v>
      </c>
      <c r="J503">
        <v>14.545454545454501</v>
      </c>
      <c r="K503">
        <v>47</v>
      </c>
      <c r="L503">
        <v>1</v>
      </c>
      <c r="M503">
        <v>2</v>
      </c>
    </row>
    <row r="504" spans="1:15" x14ac:dyDescent="0.25">
      <c r="A504" t="str">
        <f t="shared" si="7"/>
        <v>31 DayJanuary-March 2024NHS FifeLymphoma</v>
      </c>
      <c r="B504" t="s">
        <v>255</v>
      </c>
      <c r="C504" t="s">
        <v>258</v>
      </c>
      <c r="D504" t="s">
        <v>166</v>
      </c>
      <c r="E504" t="s">
        <v>31</v>
      </c>
      <c r="F504">
        <v>23</v>
      </c>
      <c r="G504" t="s">
        <v>257</v>
      </c>
      <c r="H504" t="s">
        <v>257</v>
      </c>
      <c r="I504">
        <v>2</v>
      </c>
      <c r="J504">
        <v>8.6956521739130395</v>
      </c>
      <c r="K504">
        <v>21</v>
      </c>
      <c r="L504">
        <v>0</v>
      </c>
      <c r="M504">
        <v>0</v>
      </c>
    </row>
    <row r="505" spans="1:15" x14ac:dyDescent="0.25">
      <c r="A505" t="str">
        <f t="shared" si="7"/>
        <v>31 DayJanuary-March 2024NHS FifeMelanoma</v>
      </c>
      <c r="B505" t="s">
        <v>255</v>
      </c>
      <c r="C505" t="s">
        <v>258</v>
      </c>
      <c r="D505" t="s">
        <v>166</v>
      </c>
      <c r="E505" t="s">
        <v>32</v>
      </c>
      <c r="F505">
        <v>13</v>
      </c>
      <c r="G505" t="s">
        <v>257</v>
      </c>
      <c r="H505" t="s">
        <v>257</v>
      </c>
      <c r="I505">
        <v>0</v>
      </c>
      <c r="J505">
        <v>0</v>
      </c>
      <c r="K505">
        <v>13</v>
      </c>
      <c r="L505">
        <v>0</v>
      </c>
      <c r="M505">
        <v>0</v>
      </c>
    </row>
    <row r="506" spans="1:15" x14ac:dyDescent="0.25">
      <c r="A506" t="str">
        <f t="shared" si="7"/>
        <v>31 DayJanuary-March 2024NHS FifeOvarian</v>
      </c>
      <c r="B506" t="s">
        <v>255</v>
      </c>
      <c r="C506" t="s">
        <v>258</v>
      </c>
      <c r="D506" t="s">
        <v>166</v>
      </c>
      <c r="E506" t="s">
        <v>33</v>
      </c>
      <c r="F506">
        <v>9</v>
      </c>
      <c r="G506" t="s">
        <v>257</v>
      </c>
      <c r="H506" t="s">
        <v>257</v>
      </c>
      <c r="I506">
        <v>0</v>
      </c>
      <c r="J506">
        <v>0</v>
      </c>
      <c r="K506">
        <v>9</v>
      </c>
      <c r="L506">
        <v>0</v>
      </c>
      <c r="M506">
        <v>1</v>
      </c>
    </row>
    <row r="507" spans="1:15" x14ac:dyDescent="0.25">
      <c r="A507" t="str">
        <f t="shared" si="7"/>
        <v>31 DayJanuary-March 2024NHS FifeUpper GI</v>
      </c>
      <c r="B507" t="s">
        <v>255</v>
      </c>
      <c r="C507" t="s">
        <v>258</v>
      </c>
      <c r="D507" t="s">
        <v>166</v>
      </c>
      <c r="E507" t="s">
        <v>34</v>
      </c>
      <c r="F507">
        <v>38</v>
      </c>
      <c r="G507" t="s">
        <v>257</v>
      </c>
      <c r="H507" t="s">
        <v>257</v>
      </c>
      <c r="I507">
        <v>6</v>
      </c>
      <c r="J507">
        <v>15.789473684210501</v>
      </c>
      <c r="K507">
        <v>32</v>
      </c>
      <c r="L507">
        <v>0</v>
      </c>
      <c r="M507">
        <v>0</v>
      </c>
    </row>
    <row r="508" spans="1:15" x14ac:dyDescent="0.25">
      <c r="A508" t="str">
        <f t="shared" si="7"/>
        <v>31 DayJanuary-March 2024NHS FifeUpper GI - Hepatopancreatobiliary</v>
      </c>
      <c r="B508" t="s">
        <v>255</v>
      </c>
      <c r="C508" t="s">
        <v>258</v>
      </c>
      <c r="D508" t="s">
        <v>166</v>
      </c>
      <c r="E508" t="s">
        <v>203</v>
      </c>
      <c r="F508">
        <v>21</v>
      </c>
      <c r="G508" t="s">
        <v>257</v>
      </c>
      <c r="H508" t="s">
        <v>257</v>
      </c>
      <c r="I508">
        <v>6</v>
      </c>
      <c r="J508">
        <v>28.571428571428601</v>
      </c>
      <c r="K508">
        <v>15</v>
      </c>
      <c r="L508">
        <v>0</v>
      </c>
      <c r="M508">
        <v>0</v>
      </c>
    </row>
    <row r="509" spans="1:15" x14ac:dyDescent="0.25">
      <c r="A509" t="str">
        <f t="shared" si="7"/>
        <v>31 DayJanuary-March 2024NHS FifeUpper GI - Oesophagogastric</v>
      </c>
      <c r="B509" t="s">
        <v>255</v>
      </c>
      <c r="C509" t="s">
        <v>258</v>
      </c>
      <c r="D509" t="s">
        <v>166</v>
      </c>
      <c r="E509" t="s">
        <v>204</v>
      </c>
      <c r="F509">
        <v>17</v>
      </c>
      <c r="G509" t="s">
        <v>257</v>
      </c>
      <c r="H509" t="s">
        <v>257</v>
      </c>
      <c r="I509">
        <v>0</v>
      </c>
      <c r="J509">
        <v>0</v>
      </c>
      <c r="K509">
        <v>17</v>
      </c>
      <c r="L509">
        <v>0</v>
      </c>
      <c r="M509">
        <v>0</v>
      </c>
    </row>
    <row r="510" spans="1:15" x14ac:dyDescent="0.25">
      <c r="A510" t="str">
        <f t="shared" si="7"/>
        <v>31 DayJanuary-March 2024NHS FifeUrological</v>
      </c>
      <c r="B510" t="s">
        <v>255</v>
      </c>
      <c r="C510" t="s">
        <v>258</v>
      </c>
      <c r="D510" t="s">
        <v>166</v>
      </c>
      <c r="E510" t="s">
        <v>205</v>
      </c>
      <c r="F510">
        <v>125</v>
      </c>
      <c r="G510" t="s">
        <v>257</v>
      </c>
      <c r="H510" t="s">
        <v>257</v>
      </c>
      <c r="I510">
        <v>2</v>
      </c>
      <c r="J510">
        <v>1.6</v>
      </c>
      <c r="K510">
        <v>123</v>
      </c>
      <c r="L510">
        <v>3</v>
      </c>
      <c r="M510">
        <v>10</v>
      </c>
      <c r="N510">
        <v>7</v>
      </c>
      <c r="O510">
        <v>21</v>
      </c>
    </row>
    <row r="511" spans="1:15" x14ac:dyDescent="0.25">
      <c r="A511" t="str">
        <f t="shared" si="7"/>
        <v>31 DayJanuary-March 2024NHS FifeUrology - Bladder</v>
      </c>
      <c r="B511" t="s">
        <v>255</v>
      </c>
      <c r="C511" t="s">
        <v>258</v>
      </c>
      <c r="D511" t="s">
        <v>166</v>
      </c>
      <c r="E511" t="s">
        <v>206</v>
      </c>
      <c r="F511">
        <v>10</v>
      </c>
      <c r="G511" t="s">
        <v>257</v>
      </c>
      <c r="H511" t="s">
        <v>257</v>
      </c>
      <c r="I511">
        <v>0</v>
      </c>
      <c r="J511">
        <v>0</v>
      </c>
      <c r="K511">
        <v>10</v>
      </c>
      <c r="L511">
        <v>0</v>
      </c>
      <c r="M511">
        <v>2</v>
      </c>
    </row>
    <row r="512" spans="1:15" x14ac:dyDescent="0.25">
      <c r="A512" t="str">
        <f t="shared" si="7"/>
        <v>31 DayJanuary-March 2024NHS FifeUrology - Other</v>
      </c>
      <c r="B512" t="s">
        <v>255</v>
      </c>
      <c r="C512" t="s">
        <v>258</v>
      </c>
      <c r="D512" t="s">
        <v>166</v>
      </c>
      <c r="E512" t="s">
        <v>207</v>
      </c>
      <c r="F512">
        <v>21</v>
      </c>
      <c r="G512" t="s">
        <v>257</v>
      </c>
      <c r="H512" t="s">
        <v>257</v>
      </c>
      <c r="I512">
        <v>1</v>
      </c>
      <c r="J512">
        <v>4.7619047619047601</v>
      </c>
      <c r="K512">
        <v>20</v>
      </c>
      <c r="L512">
        <v>0</v>
      </c>
      <c r="M512">
        <v>5</v>
      </c>
      <c r="O512">
        <v>9</v>
      </c>
    </row>
    <row r="513" spans="1:15" x14ac:dyDescent="0.25">
      <c r="A513" t="str">
        <f t="shared" si="7"/>
        <v>31 DayJanuary-March 2024NHS FifeUrology - Prostate</v>
      </c>
      <c r="B513" t="s">
        <v>255</v>
      </c>
      <c r="C513" t="s">
        <v>258</v>
      </c>
      <c r="D513" t="s">
        <v>166</v>
      </c>
      <c r="E513" t="s">
        <v>208</v>
      </c>
      <c r="F513">
        <v>94</v>
      </c>
      <c r="G513" t="s">
        <v>257</v>
      </c>
      <c r="H513" t="s">
        <v>257</v>
      </c>
      <c r="I513">
        <v>1</v>
      </c>
      <c r="J513">
        <v>1.0638297872340401</v>
      </c>
      <c r="K513">
        <v>93</v>
      </c>
      <c r="L513">
        <v>3</v>
      </c>
      <c r="M513">
        <v>3</v>
      </c>
      <c r="N513">
        <v>7</v>
      </c>
      <c r="O513">
        <v>21</v>
      </c>
    </row>
    <row r="514" spans="1:15" x14ac:dyDescent="0.25">
      <c r="A514" t="str">
        <f t="shared" si="7"/>
        <v>31 DayJanuary-March 2024NHS Forth ValleyAll Cancer Types*</v>
      </c>
      <c r="B514" t="s">
        <v>255</v>
      </c>
      <c r="C514" t="s">
        <v>258</v>
      </c>
      <c r="D514" t="s">
        <v>167</v>
      </c>
      <c r="E514" t="s">
        <v>198</v>
      </c>
      <c r="F514">
        <v>351</v>
      </c>
      <c r="G514" t="s">
        <v>257</v>
      </c>
      <c r="H514" t="s">
        <v>257</v>
      </c>
      <c r="I514">
        <v>5</v>
      </c>
      <c r="J514">
        <v>1.42450142450142</v>
      </c>
      <c r="K514">
        <v>346</v>
      </c>
      <c r="L514">
        <v>8</v>
      </c>
      <c r="M514">
        <v>11</v>
      </c>
      <c r="N514">
        <v>14</v>
      </c>
      <c r="O514">
        <v>11</v>
      </c>
    </row>
    <row r="515" spans="1:15" x14ac:dyDescent="0.25">
      <c r="A515" t="str">
        <f t="shared" ref="A515:A578" si="8">CONCATENATE(B515,C515,D515,E515)</f>
        <v>31 DayJanuary-March 2024NHS Forth ValleyAll Cancer Types* (screened excluded)</v>
      </c>
      <c r="B515" t="s">
        <v>255</v>
      </c>
      <c r="C515" t="s">
        <v>258</v>
      </c>
      <c r="D515" t="s">
        <v>167</v>
      </c>
      <c r="E515" t="s">
        <v>199</v>
      </c>
      <c r="F515">
        <v>286</v>
      </c>
      <c r="G515" t="s">
        <v>257</v>
      </c>
      <c r="H515" t="s">
        <v>257</v>
      </c>
      <c r="I515">
        <v>4</v>
      </c>
      <c r="J515">
        <v>1.3986013986014001</v>
      </c>
      <c r="K515">
        <v>282</v>
      </c>
      <c r="L515">
        <v>6</v>
      </c>
      <c r="M515">
        <v>7</v>
      </c>
      <c r="N515">
        <v>14</v>
      </c>
      <c r="O515">
        <v>12</v>
      </c>
    </row>
    <row r="516" spans="1:15" x14ac:dyDescent="0.25">
      <c r="A516" t="str">
        <f t="shared" si="8"/>
        <v>31 DayJanuary-March 2024NHS Forth ValleyAll Cancer Types* (screened only)</v>
      </c>
      <c r="B516" t="s">
        <v>255</v>
      </c>
      <c r="C516" t="s">
        <v>258</v>
      </c>
      <c r="D516" t="s">
        <v>167</v>
      </c>
      <c r="E516" t="s">
        <v>200</v>
      </c>
      <c r="F516">
        <v>65</v>
      </c>
      <c r="G516" t="s">
        <v>257</v>
      </c>
      <c r="H516" t="s">
        <v>257</v>
      </c>
      <c r="I516">
        <v>1</v>
      </c>
      <c r="J516">
        <v>1.5384615384615401</v>
      </c>
      <c r="K516">
        <v>64</v>
      </c>
      <c r="L516">
        <v>2</v>
      </c>
      <c r="M516">
        <v>4</v>
      </c>
      <c r="O516">
        <v>8</v>
      </c>
    </row>
    <row r="517" spans="1:15" x14ac:dyDescent="0.25">
      <c r="A517" t="str">
        <f t="shared" si="8"/>
        <v>31 DayJanuary-March 2024NHS Forth ValleyBreast</v>
      </c>
      <c r="B517" t="s">
        <v>255</v>
      </c>
      <c r="C517" t="s">
        <v>258</v>
      </c>
      <c r="D517" t="s">
        <v>167</v>
      </c>
      <c r="E517" t="s">
        <v>22</v>
      </c>
      <c r="F517">
        <v>115</v>
      </c>
      <c r="G517" t="s">
        <v>257</v>
      </c>
      <c r="H517" t="s">
        <v>257</v>
      </c>
      <c r="I517">
        <v>0</v>
      </c>
      <c r="J517">
        <v>0</v>
      </c>
      <c r="K517">
        <v>115</v>
      </c>
      <c r="L517">
        <v>4</v>
      </c>
      <c r="M517">
        <v>4</v>
      </c>
      <c r="N517">
        <v>12</v>
      </c>
      <c r="O517">
        <v>8</v>
      </c>
    </row>
    <row r="518" spans="1:15" x14ac:dyDescent="0.25">
      <c r="A518" t="str">
        <f t="shared" si="8"/>
        <v>31 DayJanuary-March 2024NHS Forth ValleyBreast (screened excluded)</v>
      </c>
      <c r="B518" t="s">
        <v>255</v>
      </c>
      <c r="C518" t="s">
        <v>258</v>
      </c>
      <c r="D518" t="s">
        <v>167</v>
      </c>
      <c r="E518" t="s">
        <v>201</v>
      </c>
      <c r="F518">
        <v>58</v>
      </c>
      <c r="G518" t="s">
        <v>257</v>
      </c>
      <c r="H518" t="s">
        <v>257</v>
      </c>
      <c r="I518">
        <v>0</v>
      </c>
      <c r="J518">
        <v>0</v>
      </c>
      <c r="K518">
        <v>58</v>
      </c>
      <c r="L518">
        <v>3</v>
      </c>
      <c r="M518">
        <v>1</v>
      </c>
      <c r="N518">
        <v>14</v>
      </c>
    </row>
    <row r="519" spans="1:15" x14ac:dyDescent="0.25">
      <c r="A519" t="str">
        <f t="shared" si="8"/>
        <v>31 DayJanuary-March 2024NHS Forth ValleyBreast (screened only)</v>
      </c>
      <c r="B519" t="s">
        <v>255</v>
      </c>
      <c r="C519" t="s">
        <v>258</v>
      </c>
      <c r="D519" t="s">
        <v>167</v>
      </c>
      <c r="E519" t="s">
        <v>202</v>
      </c>
      <c r="F519">
        <v>57</v>
      </c>
      <c r="G519" t="s">
        <v>257</v>
      </c>
      <c r="H519" t="s">
        <v>257</v>
      </c>
      <c r="I519">
        <v>0</v>
      </c>
      <c r="J519">
        <v>0</v>
      </c>
      <c r="K519">
        <v>57</v>
      </c>
      <c r="L519">
        <v>1</v>
      </c>
      <c r="M519">
        <v>3</v>
      </c>
      <c r="O519">
        <v>9</v>
      </c>
    </row>
    <row r="520" spans="1:15" x14ac:dyDescent="0.25">
      <c r="A520" t="str">
        <f t="shared" si="8"/>
        <v>31 DayJanuary-March 2024NHS Forth ValleyColorectal</v>
      </c>
      <c r="B520" t="s">
        <v>255</v>
      </c>
      <c r="C520" t="s">
        <v>258</v>
      </c>
      <c r="D520" t="s">
        <v>167</v>
      </c>
      <c r="E520" t="s">
        <v>26</v>
      </c>
      <c r="F520">
        <v>31</v>
      </c>
      <c r="G520" t="s">
        <v>257</v>
      </c>
      <c r="H520" t="s">
        <v>257</v>
      </c>
      <c r="I520">
        <v>1</v>
      </c>
      <c r="J520">
        <v>3.2258064516128999</v>
      </c>
      <c r="K520">
        <v>30</v>
      </c>
      <c r="L520">
        <v>2</v>
      </c>
      <c r="M520">
        <v>2</v>
      </c>
    </row>
    <row r="521" spans="1:15" x14ac:dyDescent="0.25">
      <c r="A521" t="str">
        <f t="shared" si="8"/>
        <v>31 DayJanuary-March 2024NHS Forth ValleyColorectal (screened excluded)</v>
      </c>
      <c r="B521" t="s">
        <v>255</v>
      </c>
      <c r="C521" t="s">
        <v>258</v>
      </c>
      <c r="D521" t="s">
        <v>167</v>
      </c>
      <c r="E521" t="s">
        <v>27</v>
      </c>
      <c r="F521">
        <v>23</v>
      </c>
      <c r="G521" t="s">
        <v>257</v>
      </c>
      <c r="H521" t="s">
        <v>257</v>
      </c>
      <c r="I521">
        <v>0</v>
      </c>
      <c r="J521">
        <v>0</v>
      </c>
      <c r="K521">
        <v>23</v>
      </c>
      <c r="L521">
        <v>1</v>
      </c>
      <c r="M521">
        <v>1</v>
      </c>
    </row>
    <row r="522" spans="1:15" x14ac:dyDescent="0.25">
      <c r="A522" t="str">
        <f t="shared" si="8"/>
        <v>31 DayJanuary-March 2024NHS Forth ValleyColorectal (screened only)</v>
      </c>
      <c r="B522" t="s">
        <v>255</v>
      </c>
      <c r="C522" t="s">
        <v>258</v>
      </c>
      <c r="D522" t="s">
        <v>167</v>
      </c>
      <c r="E522" t="s">
        <v>28</v>
      </c>
      <c r="F522">
        <v>8</v>
      </c>
      <c r="G522" t="s">
        <v>257</v>
      </c>
      <c r="H522" t="s">
        <v>257</v>
      </c>
      <c r="I522">
        <v>1</v>
      </c>
      <c r="J522">
        <v>12.5</v>
      </c>
      <c r="K522">
        <v>7</v>
      </c>
      <c r="L522">
        <v>1</v>
      </c>
      <c r="M522">
        <v>1</v>
      </c>
    </row>
    <row r="523" spans="1:15" x14ac:dyDescent="0.25">
      <c r="A523" t="str">
        <f t="shared" si="8"/>
        <v>31 DayJanuary-March 2024NHS Forth ValleyHead &amp; Neck</v>
      </c>
      <c r="B523" t="s">
        <v>255</v>
      </c>
      <c r="C523" t="s">
        <v>258</v>
      </c>
      <c r="D523" t="s">
        <v>167</v>
      </c>
      <c r="E523" t="s">
        <v>29</v>
      </c>
      <c r="F523">
        <v>5</v>
      </c>
      <c r="G523" t="s">
        <v>257</v>
      </c>
      <c r="H523" t="s">
        <v>257</v>
      </c>
      <c r="I523">
        <v>0</v>
      </c>
      <c r="J523">
        <v>0</v>
      </c>
      <c r="K523">
        <v>5</v>
      </c>
      <c r="L523">
        <v>0</v>
      </c>
      <c r="M523">
        <v>0</v>
      </c>
    </row>
    <row r="524" spans="1:15" x14ac:dyDescent="0.25">
      <c r="A524" t="str">
        <f t="shared" si="8"/>
        <v>31 DayJanuary-March 2024NHS Forth ValleyLung</v>
      </c>
      <c r="B524" t="s">
        <v>255</v>
      </c>
      <c r="C524" t="s">
        <v>258</v>
      </c>
      <c r="D524" t="s">
        <v>167</v>
      </c>
      <c r="E524" t="s">
        <v>30</v>
      </c>
      <c r="F524">
        <v>38</v>
      </c>
      <c r="G524" t="s">
        <v>257</v>
      </c>
      <c r="H524" t="s">
        <v>257</v>
      </c>
      <c r="I524">
        <v>1</v>
      </c>
      <c r="J524">
        <v>2.6315789473684199</v>
      </c>
      <c r="K524">
        <v>37</v>
      </c>
      <c r="L524">
        <v>1</v>
      </c>
      <c r="M524">
        <v>3</v>
      </c>
      <c r="O524">
        <v>12</v>
      </c>
    </row>
    <row r="525" spans="1:15" x14ac:dyDescent="0.25">
      <c r="A525" t="str">
        <f t="shared" si="8"/>
        <v>31 DayJanuary-March 2024NHS Forth ValleyLymphoma</v>
      </c>
      <c r="B525" t="s">
        <v>255</v>
      </c>
      <c r="C525" t="s">
        <v>258</v>
      </c>
      <c r="D525" t="s">
        <v>167</v>
      </c>
      <c r="E525" t="s">
        <v>31</v>
      </c>
      <c r="F525">
        <v>20</v>
      </c>
      <c r="G525" t="s">
        <v>257</v>
      </c>
      <c r="H525" t="s">
        <v>257</v>
      </c>
      <c r="I525">
        <v>3</v>
      </c>
      <c r="J525">
        <v>15</v>
      </c>
      <c r="K525">
        <v>17</v>
      </c>
      <c r="L525">
        <v>0</v>
      </c>
      <c r="M525">
        <v>0</v>
      </c>
    </row>
    <row r="526" spans="1:15" x14ac:dyDescent="0.25">
      <c r="A526" t="str">
        <f t="shared" si="8"/>
        <v>31 DayJanuary-March 2024NHS Forth ValleyMelanoma</v>
      </c>
      <c r="B526" t="s">
        <v>255</v>
      </c>
      <c r="C526" t="s">
        <v>258</v>
      </c>
      <c r="D526" t="s">
        <v>167</v>
      </c>
      <c r="E526" t="s">
        <v>32</v>
      </c>
      <c r="F526">
        <v>23</v>
      </c>
      <c r="G526" t="s">
        <v>257</v>
      </c>
      <c r="H526" t="s">
        <v>257</v>
      </c>
      <c r="I526">
        <v>0</v>
      </c>
      <c r="J526">
        <v>0</v>
      </c>
      <c r="K526">
        <v>23</v>
      </c>
      <c r="L526">
        <v>1</v>
      </c>
      <c r="M526">
        <v>0</v>
      </c>
    </row>
    <row r="527" spans="1:15" x14ac:dyDescent="0.25">
      <c r="A527" t="str">
        <f t="shared" si="8"/>
        <v>31 DayJanuary-March 2024NHS Forth ValleyOvarian</v>
      </c>
      <c r="B527" t="s">
        <v>255</v>
      </c>
      <c r="C527" t="s">
        <v>258</v>
      </c>
      <c r="D527" t="s">
        <v>167</v>
      </c>
      <c r="E527" t="s">
        <v>33</v>
      </c>
      <c r="F527">
        <v>1</v>
      </c>
      <c r="G527" t="s">
        <v>257</v>
      </c>
      <c r="H527" t="s">
        <v>257</v>
      </c>
      <c r="I527">
        <v>0</v>
      </c>
      <c r="J527">
        <v>0</v>
      </c>
      <c r="K527">
        <v>1</v>
      </c>
      <c r="L527">
        <v>0</v>
      </c>
      <c r="M527">
        <v>0</v>
      </c>
    </row>
    <row r="528" spans="1:15" x14ac:dyDescent="0.25">
      <c r="A528" t="str">
        <f t="shared" si="8"/>
        <v>31 DayJanuary-March 2024NHS Forth ValleyUpper GI</v>
      </c>
      <c r="B528" t="s">
        <v>255</v>
      </c>
      <c r="C528" t="s">
        <v>258</v>
      </c>
      <c r="D528" t="s">
        <v>167</v>
      </c>
      <c r="E528" t="s">
        <v>34</v>
      </c>
      <c r="F528">
        <v>19</v>
      </c>
      <c r="G528" t="s">
        <v>257</v>
      </c>
      <c r="H528" t="s">
        <v>257</v>
      </c>
      <c r="I528">
        <v>0</v>
      </c>
      <c r="J528">
        <v>0</v>
      </c>
      <c r="K528">
        <v>19</v>
      </c>
      <c r="L528">
        <v>0</v>
      </c>
      <c r="M528">
        <v>1</v>
      </c>
    </row>
    <row r="529" spans="1:15" x14ac:dyDescent="0.25">
      <c r="A529" t="str">
        <f t="shared" si="8"/>
        <v>31 DayJanuary-March 2024NHS Forth ValleyUpper GI - Hepatopancreatobiliary</v>
      </c>
      <c r="B529" t="s">
        <v>255</v>
      </c>
      <c r="C529" t="s">
        <v>258</v>
      </c>
      <c r="D529" t="s">
        <v>167</v>
      </c>
      <c r="E529" t="s">
        <v>203</v>
      </c>
      <c r="F529">
        <v>10</v>
      </c>
      <c r="G529" t="s">
        <v>257</v>
      </c>
      <c r="H529" t="s">
        <v>257</v>
      </c>
      <c r="I529">
        <v>0</v>
      </c>
      <c r="J529">
        <v>0</v>
      </c>
      <c r="K529">
        <v>10</v>
      </c>
      <c r="L529">
        <v>0</v>
      </c>
      <c r="M529">
        <v>0</v>
      </c>
    </row>
    <row r="530" spans="1:15" x14ac:dyDescent="0.25">
      <c r="A530" t="str">
        <f t="shared" si="8"/>
        <v>31 DayJanuary-March 2024NHS Forth ValleyUpper GI - Oesophagogastric</v>
      </c>
      <c r="B530" t="s">
        <v>255</v>
      </c>
      <c r="C530" t="s">
        <v>258</v>
      </c>
      <c r="D530" t="s">
        <v>167</v>
      </c>
      <c r="E530" t="s">
        <v>204</v>
      </c>
      <c r="F530">
        <v>9</v>
      </c>
      <c r="G530" t="s">
        <v>257</v>
      </c>
      <c r="H530" t="s">
        <v>257</v>
      </c>
      <c r="I530">
        <v>0</v>
      </c>
      <c r="J530">
        <v>0</v>
      </c>
      <c r="K530">
        <v>9</v>
      </c>
      <c r="L530">
        <v>0</v>
      </c>
      <c r="M530">
        <v>1</v>
      </c>
    </row>
    <row r="531" spans="1:15" x14ac:dyDescent="0.25">
      <c r="A531" t="str">
        <f t="shared" si="8"/>
        <v>31 DayJanuary-March 2024NHS Forth ValleyUrological</v>
      </c>
      <c r="B531" t="s">
        <v>255</v>
      </c>
      <c r="C531" t="s">
        <v>258</v>
      </c>
      <c r="D531" t="s">
        <v>167</v>
      </c>
      <c r="E531" t="s">
        <v>205</v>
      </c>
      <c r="F531">
        <v>99</v>
      </c>
      <c r="G531" t="s">
        <v>257</v>
      </c>
      <c r="H531" t="s">
        <v>257</v>
      </c>
      <c r="I531">
        <v>0</v>
      </c>
      <c r="J531">
        <v>0</v>
      </c>
      <c r="K531">
        <v>99</v>
      </c>
      <c r="L531">
        <v>0</v>
      </c>
      <c r="M531">
        <v>1</v>
      </c>
    </row>
    <row r="532" spans="1:15" x14ac:dyDescent="0.25">
      <c r="A532" t="str">
        <f t="shared" si="8"/>
        <v>31 DayJanuary-March 2024NHS Forth ValleyUrology - Bladder</v>
      </c>
      <c r="B532" t="s">
        <v>255</v>
      </c>
      <c r="C532" t="s">
        <v>258</v>
      </c>
      <c r="D532" t="s">
        <v>167</v>
      </c>
      <c r="E532" t="s">
        <v>206</v>
      </c>
      <c r="F532">
        <v>11</v>
      </c>
      <c r="G532" t="s">
        <v>257</v>
      </c>
      <c r="H532" t="s">
        <v>257</v>
      </c>
      <c r="I532">
        <v>0</v>
      </c>
      <c r="J532">
        <v>0</v>
      </c>
      <c r="K532">
        <v>11</v>
      </c>
      <c r="L532">
        <v>0</v>
      </c>
      <c r="M532">
        <v>0</v>
      </c>
    </row>
    <row r="533" spans="1:15" x14ac:dyDescent="0.25">
      <c r="A533" t="str">
        <f t="shared" si="8"/>
        <v>31 DayJanuary-March 2024NHS Forth ValleyUrology - Other</v>
      </c>
      <c r="B533" t="s">
        <v>255</v>
      </c>
      <c r="C533" t="s">
        <v>258</v>
      </c>
      <c r="D533" t="s">
        <v>167</v>
      </c>
      <c r="E533" t="s">
        <v>207</v>
      </c>
      <c r="F533">
        <v>13</v>
      </c>
      <c r="G533" t="s">
        <v>257</v>
      </c>
      <c r="H533" t="s">
        <v>257</v>
      </c>
      <c r="I533">
        <v>0</v>
      </c>
      <c r="J533">
        <v>0</v>
      </c>
      <c r="K533">
        <v>13</v>
      </c>
      <c r="L533">
        <v>0</v>
      </c>
      <c r="M533">
        <v>1</v>
      </c>
    </row>
    <row r="534" spans="1:15" x14ac:dyDescent="0.25">
      <c r="A534" t="str">
        <f t="shared" si="8"/>
        <v>31 DayJanuary-March 2024NHS Forth ValleyUrology - Prostate</v>
      </c>
      <c r="B534" t="s">
        <v>255</v>
      </c>
      <c r="C534" t="s">
        <v>258</v>
      </c>
      <c r="D534" t="s">
        <v>167</v>
      </c>
      <c r="E534" t="s">
        <v>208</v>
      </c>
      <c r="F534">
        <v>75</v>
      </c>
      <c r="G534" t="s">
        <v>257</v>
      </c>
      <c r="H534" t="s">
        <v>257</v>
      </c>
      <c r="I534">
        <v>0</v>
      </c>
      <c r="J534">
        <v>0</v>
      </c>
      <c r="K534">
        <v>75</v>
      </c>
      <c r="L534">
        <v>0</v>
      </c>
      <c r="M534">
        <v>0</v>
      </c>
    </row>
    <row r="535" spans="1:15" x14ac:dyDescent="0.25">
      <c r="A535" t="str">
        <f t="shared" si="8"/>
        <v>31 DayJanuary-March 2024NHS GrampianAll Cancer Types*</v>
      </c>
      <c r="B535" t="s">
        <v>255</v>
      </c>
      <c r="C535" t="s">
        <v>258</v>
      </c>
      <c r="D535" t="s">
        <v>168</v>
      </c>
      <c r="E535" t="s">
        <v>198</v>
      </c>
      <c r="F535">
        <v>784</v>
      </c>
      <c r="G535" t="s">
        <v>257</v>
      </c>
      <c r="H535" t="s">
        <v>257</v>
      </c>
      <c r="I535">
        <v>19</v>
      </c>
      <c r="J535">
        <v>2.4234693877550999</v>
      </c>
      <c r="K535">
        <v>765</v>
      </c>
      <c r="L535">
        <v>14</v>
      </c>
      <c r="M535">
        <v>171</v>
      </c>
      <c r="N535">
        <v>43</v>
      </c>
      <c r="O535">
        <v>26</v>
      </c>
    </row>
    <row r="536" spans="1:15" x14ac:dyDescent="0.25">
      <c r="A536" t="str">
        <f t="shared" si="8"/>
        <v>31 DayJanuary-March 2024NHS GrampianAll Cancer Types* (screened excluded)</v>
      </c>
      <c r="B536" t="s">
        <v>255</v>
      </c>
      <c r="C536" t="s">
        <v>258</v>
      </c>
      <c r="D536" t="s">
        <v>168</v>
      </c>
      <c r="E536" t="s">
        <v>199</v>
      </c>
      <c r="F536">
        <v>709</v>
      </c>
      <c r="G536" t="s">
        <v>257</v>
      </c>
      <c r="H536" t="s">
        <v>257</v>
      </c>
      <c r="I536">
        <v>18</v>
      </c>
      <c r="J536">
        <v>2.5387870239774299</v>
      </c>
      <c r="K536">
        <v>691</v>
      </c>
      <c r="L536">
        <v>10</v>
      </c>
      <c r="M536">
        <v>139</v>
      </c>
      <c r="N536">
        <v>52</v>
      </c>
      <c r="O536">
        <v>26</v>
      </c>
    </row>
    <row r="537" spans="1:15" x14ac:dyDescent="0.25">
      <c r="A537" t="str">
        <f t="shared" si="8"/>
        <v>31 DayJanuary-March 2024NHS GrampianAll Cancer Types* (screened only)</v>
      </c>
      <c r="B537" t="s">
        <v>255</v>
      </c>
      <c r="C537" t="s">
        <v>258</v>
      </c>
      <c r="D537" t="s">
        <v>168</v>
      </c>
      <c r="E537" t="s">
        <v>200</v>
      </c>
      <c r="F537">
        <v>75</v>
      </c>
      <c r="G537" t="s">
        <v>257</v>
      </c>
      <c r="H537" t="s">
        <v>257</v>
      </c>
      <c r="I537">
        <v>1</v>
      </c>
      <c r="J537">
        <v>1.3333333333333299</v>
      </c>
      <c r="K537">
        <v>74</v>
      </c>
      <c r="L537">
        <v>4</v>
      </c>
      <c r="M537">
        <v>32</v>
      </c>
      <c r="N537">
        <v>30</v>
      </c>
      <c r="O537">
        <v>26</v>
      </c>
    </row>
    <row r="538" spans="1:15" x14ac:dyDescent="0.25">
      <c r="A538" t="str">
        <f t="shared" si="8"/>
        <v>31 DayJanuary-March 2024NHS GrampianBreast</v>
      </c>
      <c r="B538" t="s">
        <v>255</v>
      </c>
      <c r="C538" t="s">
        <v>258</v>
      </c>
      <c r="D538" t="s">
        <v>168</v>
      </c>
      <c r="E538" t="s">
        <v>22</v>
      </c>
      <c r="F538">
        <v>133</v>
      </c>
      <c r="G538" t="s">
        <v>257</v>
      </c>
      <c r="H538" t="s">
        <v>257</v>
      </c>
      <c r="I538">
        <v>0</v>
      </c>
      <c r="J538">
        <v>0</v>
      </c>
      <c r="K538">
        <v>133</v>
      </c>
      <c r="L538">
        <v>4</v>
      </c>
      <c r="M538">
        <v>56</v>
      </c>
      <c r="N538">
        <v>30</v>
      </c>
      <c r="O538">
        <v>26</v>
      </c>
    </row>
    <row r="539" spans="1:15" x14ac:dyDescent="0.25">
      <c r="A539" t="str">
        <f t="shared" si="8"/>
        <v>31 DayJanuary-March 2024NHS GrampianBreast (screened excluded)</v>
      </c>
      <c r="B539" t="s">
        <v>255</v>
      </c>
      <c r="C539" t="s">
        <v>258</v>
      </c>
      <c r="D539" t="s">
        <v>168</v>
      </c>
      <c r="E539" t="s">
        <v>201</v>
      </c>
      <c r="F539">
        <v>70</v>
      </c>
      <c r="G539" t="s">
        <v>257</v>
      </c>
      <c r="H539" t="s">
        <v>257</v>
      </c>
      <c r="I539">
        <v>0</v>
      </c>
      <c r="J539">
        <v>0</v>
      </c>
      <c r="K539">
        <v>70</v>
      </c>
      <c r="L539">
        <v>0</v>
      </c>
      <c r="M539">
        <v>32</v>
      </c>
      <c r="O539">
        <v>26</v>
      </c>
    </row>
    <row r="540" spans="1:15" x14ac:dyDescent="0.25">
      <c r="A540" t="str">
        <f t="shared" si="8"/>
        <v>31 DayJanuary-March 2024NHS GrampianBreast (screened only)</v>
      </c>
      <c r="B540" t="s">
        <v>255</v>
      </c>
      <c r="C540" t="s">
        <v>258</v>
      </c>
      <c r="D540" t="s">
        <v>168</v>
      </c>
      <c r="E540" t="s">
        <v>202</v>
      </c>
      <c r="F540">
        <v>63</v>
      </c>
      <c r="G540" t="s">
        <v>257</v>
      </c>
      <c r="H540" t="s">
        <v>257</v>
      </c>
      <c r="I540">
        <v>0</v>
      </c>
      <c r="J540">
        <v>0</v>
      </c>
      <c r="K540">
        <v>63</v>
      </c>
      <c r="L540">
        <v>4</v>
      </c>
      <c r="M540">
        <v>24</v>
      </c>
      <c r="N540">
        <v>30</v>
      </c>
      <c r="O540">
        <v>26</v>
      </c>
    </row>
    <row r="541" spans="1:15" x14ac:dyDescent="0.25">
      <c r="A541" t="str">
        <f t="shared" si="8"/>
        <v>31 DayJanuary-March 2024NHS GrampianCervical</v>
      </c>
      <c r="B541" t="s">
        <v>255</v>
      </c>
      <c r="C541" t="s">
        <v>258</v>
      </c>
      <c r="D541" t="s">
        <v>168</v>
      </c>
      <c r="E541" t="s">
        <v>23</v>
      </c>
      <c r="F541">
        <v>6</v>
      </c>
      <c r="G541" t="s">
        <v>257</v>
      </c>
      <c r="H541" t="s">
        <v>257</v>
      </c>
      <c r="I541">
        <v>0</v>
      </c>
      <c r="J541">
        <v>0</v>
      </c>
      <c r="K541">
        <v>6</v>
      </c>
      <c r="L541">
        <v>0</v>
      </c>
      <c r="M541">
        <v>4</v>
      </c>
      <c r="O541">
        <v>8</v>
      </c>
    </row>
    <row r="542" spans="1:15" x14ac:dyDescent="0.25">
      <c r="A542" t="str">
        <f t="shared" si="8"/>
        <v>31 DayJanuary-March 2024NHS GrampianCervical (screened excluded)</v>
      </c>
      <c r="B542" t="s">
        <v>255</v>
      </c>
      <c r="C542" t="s">
        <v>258</v>
      </c>
      <c r="D542" t="s">
        <v>168</v>
      </c>
      <c r="E542" t="s">
        <v>24</v>
      </c>
      <c r="F542">
        <v>3</v>
      </c>
      <c r="G542" t="s">
        <v>257</v>
      </c>
      <c r="H542" t="s">
        <v>257</v>
      </c>
      <c r="I542">
        <v>0</v>
      </c>
      <c r="J542">
        <v>0</v>
      </c>
      <c r="K542">
        <v>3</v>
      </c>
      <c r="L542">
        <v>0</v>
      </c>
      <c r="M542">
        <v>1</v>
      </c>
    </row>
    <row r="543" spans="1:15" x14ac:dyDescent="0.25">
      <c r="A543" t="str">
        <f t="shared" si="8"/>
        <v>31 DayJanuary-March 2024NHS GrampianCervical (screened only)</v>
      </c>
      <c r="B543" t="s">
        <v>255</v>
      </c>
      <c r="C543" t="s">
        <v>258</v>
      </c>
      <c r="D543" t="s">
        <v>168</v>
      </c>
      <c r="E543" t="s">
        <v>25</v>
      </c>
      <c r="F543">
        <v>3</v>
      </c>
      <c r="G543" t="s">
        <v>257</v>
      </c>
      <c r="H543" t="s">
        <v>257</v>
      </c>
      <c r="I543">
        <v>0</v>
      </c>
      <c r="J543">
        <v>0</v>
      </c>
      <c r="K543">
        <v>3</v>
      </c>
      <c r="L543">
        <v>0</v>
      </c>
      <c r="M543">
        <v>3</v>
      </c>
      <c r="O543">
        <v>5</v>
      </c>
    </row>
    <row r="544" spans="1:15" x14ac:dyDescent="0.25">
      <c r="A544" t="str">
        <f t="shared" si="8"/>
        <v>31 DayJanuary-March 2024NHS GrampianColorectal</v>
      </c>
      <c r="B544" t="s">
        <v>255</v>
      </c>
      <c r="C544" t="s">
        <v>258</v>
      </c>
      <c r="D544" t="s">
        <v>168</v>
      </c>
      <c r="E544" t="s">
        <v>26</v>
      </c>
      <c r="F544">
        <v>104</v>
      </c>
      <c r="G544" t="s">
        <v>257</v>
      </c>
      <c r="H544" t="s">
        <v>257</v>
      </c>
      <c r="I544">
        <v>3</v>
      </c>
      <c r="J544">
        <v>2.8846153846153801</v>
      </c>
      <c r="K544">
        <v>101</v>
      </c>
      <c r="L544">
        <v>0</v>
      </c>
      <c r="M544">
        <v>24</v>
      </c>
      <c r="O544">
        <v>36</v>
      </c>
    </row>
    <row r="545" spans="1:15" x14ac:dyDescent="0.25">
      <c r="A545" t="str">
        <f t="shared" si="8"/>
        <v>31 DayJanuary-March 2024NHS GrampianColorectal (screened excluded)</v>
      </c>
      <c r="B545" t="s">
        <v>255</v>
      </c>
      <c r="C545" t="s">
        <v>258</v>
      </c>
      <c r="D545" t="s">
        <v>168</v>
      </c>
      <c r="E545" t="s">
        <v>27</v>
      </c>
      <c r="F545">
        <v>95</v>
      </c>
      <c r="G545" t="s">
        <v>257</v>
      </c>
      <c r="H545" t="s">
        <v>257</v>
      </c>
      <c r="I545">
        <v>2</v>
      </c>
      <c r="J545">
        <v>2.1052631578947398</v>
      </c>
      <c r="K545">
        <v>93</v>
      </c>
      <c r="L545">
        <v>0</v>
      </c>
      <c r="M545">
        <v>19</v>
      </c>
      <c r="O545">
        <v>30</v>
      </c>
    </row>
    <row r="546" spans="1:15" x14ac:dyDescent="0.25">
      <c r="A546" t="str">
        <f t="shared" si="8"/>
        <v>31 DayJanuary-March 2024NHS GrampianColorectal (screened only)</v>
      </c>
      <c r="B546" t="s">
        <v>255</v>
      </c>
      <c r="C546" t="s">
        <v>258</v>
      </c>
      <c r="D546" t="s">
        <v>168</v>
      </c>
      <c r="E546" t="s">
        <v>28</v>
      </c>
      <c r="F546">
        <v>9</v>
      </c>
      <c r="G546" t="s">
        <v>257</v>
      </c>
      <c r="H546" t="s">
        <v>257</v>
      </c>
      <c r="I546">
        <v>1</v>
      </c>
      <c r="J546">
        <v>11.1111111111111</v>
      </c>
      <c r="K546">
        <v>8</v>
      </c>
      <c r="L546">
        <v>0</v>
      </c>
      <c r="M546">
        <v>5</v>
      </c>
      <c r="O546">
        <v>38</v>
      </c>
    </row>
    <row r="547" spans="1:15" x14ac:dyDescent="0.25">
      <c r="A547" t="str">
        <f t="shared" si="8"/>
        <v>31 DayJanuary-March 2024NHS GrampianHead &amp; Neck</v>
      </c>
      <c r="B547" t="s">
        <v>255</v>
      </c>
      <c r="C547" t="s">
        <v>258</v>
      </c>
      <c r="D547" t="s">
        <v>168</v>
      </c>
      <c r="E547" t="s">
        <v>29</v>
      </c>
      <c r="F547">
        <v>28</v>
      </c>
      <c r="G547" t="s">
        <v>257</v>
      </c>
      <c r="H547" t="s">
        <v>257</v>
      </c>
      <c r="I547">
        <v>1</v>
      </c>
      <c r="J547">
        <v>3.5714285714285698</v>
      </c>
      <c r="K547">
        <v>27</v>
      </c>
      <c r="L547">
        <v>1</v>
      </c>
      <c r="M547">
        <v>3</v>
      </c>
      <c r="O547">
        <v>21</v>
      </c>
    </row>
    <row r="548" spans="1:15" x14ac:dyDescent="0.25">
      <c r="A548" t="str">
        <f t="shared" si="8"/>
        <v>31 DayJanuary-March 2024NHS GrampianLung</v>
      </c>
      <c r="B548" t="s">
        <v>255</v>
      </c>
      <c r="C548" t="s">
        <v>258</v>
      </c>
      <c r="D548" t="s">
        <v>168</v>
      </c>
      <c r="E548" t="s">
        <v>30</v>
      </c>
      <c r="F548">
        <v>92</v>
      </c>
      <c r="G548" t="s">
        <v>257</v>
      </c>
      <c r="H548" t="s">
        <v>257</v>
      </c>
      <c r="I548">
        <v>9</v>
      </c>
      <c r="J548">
        <v>9.7826086956521703</v>
      </c>
      <c r="K548">
        <v>83</v>
      </c>
      <c r="L548">
        <v>0</v>
      </c>
      <c r="M548">
        <v>8</v>
      </c>
      <c r="O548">
        <v>19</v>
      </c>
    </row>
    <row r="549" spans="1:15" x14ac:dyDescent="0.25">
      <c r="A549" t="str">
        <f t="shared" si="8"/>
        <v>31 DayJanuary-March 2024NHS GrampianLymphoma</v>
      </c>
      <c r="B549" t="s">
        <v>255</v>
      </c>
      <c r="C549" t="s">
        <v>258</v>
      </c>
      <c r="D549" t="s">
        <v>168</v>
      </c>
      <c r="E549" t="s">
        <v>31</v>
      </c>
      <c r="F549">
        <v>43</v>
      </c>
      <c r="G549" t="s">
        <v>257</v>
      </c>
      <c r="H549" t="s">
        <v>257</v>
      </c>
      <c r="I549">
        <v>0</v>
      </c>
      <c r="J549">
        <v>0</v>
      </c>
      <c r="K549">
        <v>43</v>
      </c>
      <c r="L549">
        <v>1</v>
      </c>
      <c r="M549">
        <v>0</v>
      </c>
    </row>
    <row r="550" spans="1:15" x14ac:dyDescent="0.25">
      <c r="A550" t="str">
        <f t="shared" si="8"/>
        <v>31 DayJanuary-March 2024NHS GrampianMelanoma</v>
      </c>
      <c r="B550" t="s">
        <v>255</v>
      </c>
      <c r="C550" t="s">
        <v>258</v>
      </c>
      <c r="D550" t="s">
        <v>168</v>
      </c>
      <c r="E550" t="s">
        <v>32</v>
      </c>
      <c r="F550">
        <v>46</v>
      </c>
      <c r="G550" t="s">
        <v>257</v>
      </c>
      <c r="H550" t="s">
        <v>257</v>
      </c>
      <c r="I550">
        <v>0</v>
      </c>
      <c r="J550">
        <v>0</v>
      </c>
      <c r="K550">
        <v>46</v>
      </c>
      <c r="L550">
        <v>0</v>
      </c>
      <c r="M550">
        <v>0</v>
      </c>
    </row>
    <row r="551" spans="1:15" x14ac:dyDescent="0.25">
      <c r="A551" t="str">
        <f t="shared" si="8"/>
        <v>31 DayJanuary-March 2024NHS GrampianOvarian</v>
      </c>
      <c r="B551" t="s">
        <v>255</v>
      </c>
      <c r="C551" t="s">
        <v>258</v>
      </c>
      <c r="D551" t="s">
        <v>168</v>
      </c>
      <c r="E551" t="s">
        <v>33</v>
      </c>
      <c r="F551">
        <v>13</v>
      </c>
      <c r="G551" t="s">
        <v>257</v>
      </c>
      <c r="H551" t="s">
        <v>257</v>
      </c>
      <c r="I551">
        <v>0</v>
      </c>
      <c r="J551">
        <v>0</v>
      </c>
      <c r="K551">
        <v>13</v>
      </c>
      <c r="L551">
        <v>0</v>
      </c>
      <c r="M551">
        <v>4</v>
      </c>
      <c r="O551">
        <v>12</v>
      </c>
    </row>
    <row r="552" spans="1:15" x14ac:dyDescent="0.25">
      <c r="A552" t="str">
        <f t="shared" si="8"/>
        <v>31 DayJanuary-March 2024NHS GrampianUpper GI</v>
      </c>
      <c r="B552" t="s">
        <v>255</v>
      </c>
      <c r="C552" t="s">
        <v>258</v>
      </c>
      <c r="D552" t="s">
        <v>168</v>
      </c>
      <c r="E552" t="s">
        <v>34</v>
      </c>
      <c r="F552">
        <v>67</v>
      </c>
      <c r="G552" t="s">
        <v>257</v>
      </c>
      <c r="H552" t="s">
        <v>257</v>
      </c>
      <c r="I552">
        <v>3</v>
      </c>
      <c r="J552">
        <v>4.4776119402985097</v>
      </c>
      <c r="K552">
        <v>64</v>
      </c>
      <c r="L552">
        <v>1</v>
      </c>
      <c r="M552">
        <v>0</v>
      </c>
    </row>
    <row r="553" spans="1:15" x14ac:dyDescent="0.25">
      <c r="A553" t="str">
        <f t="shared" si="8"/>
        <v>31 DayJanuary-March 2024NHS GrampianUpper GI - Hepatopancreatobiliary</v>
      </c>
      <c r="B553" t="s">
        <v>255</v>
      </c>
      <c r="C553" t="s">
        <v>258</v>
      </c>
      <c r="D553" t="s">
        <v>168</v>
      </c>
      <c r="E553" t="s">
        <v>203</v>
      </c>
      <c r="F553">
        <v>40</v>
      </c>
      <c r="G553" t="s">
        <v>257</v>
      </c>
      <c r="H553" t="s">
        <v>257</v>
      </c>
      <c r="I553">
        <v>2</v>
      </c>
      <c r="J553">
        <v>5</v>
      </c>
      <c r="K553">
        <v>38</v>
      </c>
      <c r="L553">
        <v>1</v>
      </c>
      <c r="M553">
        <v>0</v>
      </c>
    </row>
    <row r="554" spans="1:15" x14ac:dyDescent="0.25">
      <c r="A554" t="str">
        <f t="shared" si="8"/>
        <v>31 DayJanuary-March 2024NHS GrampianUpper GI - Oesophagogastric</v>
      </c>
      <c r="B554" t="s">
        <v>255</v>
      </c>
      <c r="C554" t="s">
        <v>258</v>
      </c>
      <c r="D554" t="s">
        <v>168</v>
      </c>
      <c r="E554" t="s">
        <v>204</v>
      </c>
      <c r="F554">
        <v>27</v>
      </c>
      <c r="G554" t="s">
        <v>257</v>
      </c>
      <c r="H554" t="s">
        <v>257</v>
      </c>
      <c r="I554">
        <v>1</v>
      </c>
      <c r="J554">
        <v>3.7037037037037002</v>
      </c>
      <c r="K554">
        <v>26</v>
      </c>
      <c r="L554">
        <v>0</v>
      </c>
      <c r="M554">
        <v>0</v>
      </c>
    </row>
    <row r="555" spans="1:15" x14ac:dyDescent="0.25">
      <c r="A555" t="str">
        <f t="shared" si="8"/>
        <v>31 DayJanuary-March 2024NHS GrampianUrological</v>
      </c>
      <c r="B555" t="s">
        <v>255</v>
      </c>
      <c r="C555" t="s">
        <v>258</v>
      </c>
      <c r="D555" t="s">
        <v>168</v>
      </c>
      <c r="E555" t="s">
        <v>205</v>
      </c>
      <c r="F555">
        <v>252</v>
      </c>
      <c r="G555" t="s">
        <v>257</v>
      </c>
      <c r="H555" t="s">
        <v>257</v>
      </c>
      <c r="I555">
        <v>3</v>
      </c>
      <c r="J555">
        <v>1.19047619047619</v>
      </c>
      <c r="K555">
        <v>249</v>
      </c>
      <c r="L555">
        <v>7</v>
      </c>
      <c r="M555">
        <v>72</v>
      </c>
      <c r="N555">
        <v>60</v>
      </c>
      <c r="O555">
        <v>26</v>
      </c>
    </row>
    <row r="556" spans="1:15" x14ac:dyDescent="0.25">
      <c r="A556" t="str">
        <f t="shared" si="8"/>
        <v>31 DayJanuary-March 2024NHS GrampianUrology - Bladder</v>
      </c>
      <c r="B556" t="s">
        <v>255</v>
      </c>
      <c r="C556" t="s">
        <v>258</v>
      </c>
      <c r="D556" t="s">
        <v>168</v>
      </c>
      <c r="E556" t="s">
        <v>206</v>
      </c>
      <c r="F556">
        <v>31</v>
      </c>
      <c r="G556" t="s">
        <v>257</v>
      </c>
      <c r="H556" t="s">
        <v>257</v>
      </c>
      <c r="I556">
        <v>1</v>
      </c>
      <c r="J556">
        <v>3.2258064516128999</v>
      </c>
      <c r="K556">
        <v>30</v>
      </c>
      <c r="L556">
        <v>1</v>
      </c>
      <c r="M556">
        <v>26</v>
      </c>
      <c r="O556">
        <v>26</v>
      </c>
    </row>
    <row r="557" spans="1:15" x14ac:dyDescent="0.25">
      <c r="A557" t="str">
        <f t="shared" si="8"/>
        <v>31 DayJanuary-March 2024NHS GrampianUrology - Other</v>
      </c>
      <c r="B557" t="s">
        <v>255</v>
      </c>
      <c r="C557" t="s">
        <v>258</v>
      </c>
      <c r="D557" t="s">
        <v>168</v>
      </c>
      <c r="E557" t="s">
        <v>207</v>
      </c>
      <c r="F557">
        <v>44</v>
      </c>
      <c r="G557" t="s">
        <v>257</v>
      </c>
      <c r="H557" t="s">
        <v>257</v>
      </c>
      <c r="I557">
        <v>1</v>
      </c>
      <c r="J557">
        <v>2.2727272727272698</v>
      </c>
      <c r="K557">
        <v>43</v>
      </c>
      <c r="L557">
        <v>0</v>
      </c>
      <c r="M557">
        <v>17</v>
      </c>
      <c r="O557">
        <v>26</v>
      </c>
    </row>
    <row r="558" spans="1:15" x14ac:dyDescent="0.25">
      <c r="A558" t="str">
        <f t="shared" si="8"/>
        <v>31 DayJanuary-March 2024NHS GrampianUrology - Prostate</v>
      </c>
      <c r="B558" t="s">
        <v>255</v>
      </c>
      <c r="C558" t="s">
        <v>258</v>
      </c>
      <c r="D558" t="s">
        <v>168</v>
      </c>
      <c r="E558" t="s">
        <v>208</v>
      </c>
      <c r="F558">
        <v>177</v>
      </c>
      <c r="G558" t="s">
        <v>257</v>
      </c>
      <c r="H558" t="s">
        <v>257</v>
      </c>
      <c r="I558">
        <v>1</v>
      </c>
      <c r="J558">
        <v>0.56497175141242895</v>
      </c>
      <c r="K558">
        <v>176</v>
      </c>
      <c r="L558">
        <v>6</v>
      </c>
      <c r="M558">
        <v>29</v>
      </c>
      <c r="N558">
        <v>52</v>
      </c>
      <c r="O558">
        <v>28</v>
      </c>
    </row>
    <row r="559" spans="1:15" x14ac:dyDescent="0.25">
      <c r="A559" t="str">
        <f t="shared" si="8"/>
        <v>31 DayJanuary-March 2024NHS Greater Glasgow &amp; ClydeAll Cancer Types*</v>
      </c>
      <c r="B559" t="s">
        <v>255</v>
      </c>
      <c r="C559" t="s">
        <v>258</v>
      </c>
      <c r="D559" t="s">
        <v>169</v>
      </c>
      <c r="E559" t="s">
        <v>198</v>
      </c>
      <c r="F559">
        <v>1788</v>
      </c>
      <c r="G559" t="s">
        <v>257</v>
      </c>
      <c r="H559" t="s">
        <v>257</v>
      </c>
      <c r="I559">
        <v>24</v>
      </c>
      <c r="J559">
        <v>1.34228187919463</v>
      </c>
      <c r="K559">
        <v>1764</v>
      </c>
      <c r="L559">
        <v>41</v>
      </c>
      <c r="M559">
        <v>188</v>
      </c>
      <c r="N559">
        <v>15</v>
      </c>
      <c r="O559">
        <v>14</v>
      </c>
    </row>
    <row r="560" spans="1:15" x14ac:dyDescent="0.25">
      <c r="A560" t="str">
        <f t="shared" si="8"/>
        <v>31 DayJanuary-March 2024NHS Greater Glasgow &amp; ClydeAll Cancer Types* (screened excluded)</v>
      </c>
      <c r="B560" t="s">
        <v>255</v>
      </c>
      <c r="C560" t="s">
        <v>258</v>
      </c>
      <c r="D560" t="s">
        <v>169</v>
      </c>
      <c r="E560" t="s">
        <v>199</v>
      </c>
      <c r="F560">
        <v>1670</v>
      </c>
      <c r="G560" t="s">
        <v>257</v>
      </c>
      <c r="H560" t="s">
        <v>257</v>
      </c>
      <c r="I560">
        <v>23</v>
      </c>
      <c r="J560">
        <v>1.3772455089820399</v>
      </c>
      <c r="K560">
        <v>1647</v>
      </c>
      <c r="L560">
        <v>38</v>
      </c>
      <c r="M560">
        <v>177</v>
      </c>
      <c r="N560">
        <v>15</v>
      </c>
      <c r="O560">
        <v>14</v>
      </c>
    </row>
    <row r="561" spans="1:15" x14ac:dyDescent="0.25">
      <c r="A561" t="str">
        <f t="shared" si="8"/>
        <v>31 DayJanuary-March 2024NHS Greater Glasgow &amp; ClydeAll Cancer Types* (screened only)</v>
      </c>
      <c r="B561" t="s">
        <v>255</v>
      </c>
      <c r="C561" t="s">
        <v>258</v>
      </c>
      <c r="D561" t="s">
        <v>169</v>
      </c>
      <c r="E561" t="s">
        <v>200</v>
      </c>
      <c r="F561">
        <v>118</v>
      </c>
      <c r="G561" t="s">
        <v>257</v>
      </c>
      <c r="H561" t="s">
        <v>257</v>
      </c>
      <c r="I561">
        <v>1</v>
      </c>
      <c r="J561">
        <v>0.84745762711864403</v>
      </c>
      <c r="K561">
        <v>117</v>
      </c>
      <c r="L561">
        <v>3</v>
      </c>
      <c r="M561">
        <v>11</v>
      </c>
      <c r="N561">
        <v>6</v>
      </c>
      <c r="O561">
        <v>19</v>
      </c>
    </row>
    <row r="562" spans="1:15" x14ac:dyDescent="0.25">
      <c r="A562" t="str">
        <f t="shared" si="8"/>
        <v>31 DayJanuary-March 2024NHS Greater Glasgow &amp; ClydeBreast</v>
      </c>
      <c r="B562" t="s">
        <v>255</v>
      </c>
      <c r="C562" t="s">
        <v>258</v>
      </c>
      <c r="D562" t="s">
        <v>169</v>
      </c>
      <c r="E562" t="s">
        <v>22</v>
      </c>
      <c r="F562">
        <v>358</v>
      </c>
      <c r="G562" t="s">
        <v>257</v>
      </c>
      <c r="H562" t="s">
        <v>257</v>
      </c>
      <c r="I562">
        <v>0</v>
      </c>
      <c r="J562">
        <v>0</v>
      </c>
      <c r="K562">
        <v>358</v>
      </c>
      <c r="L562">
        <v>12</v>
      </c>
      <c r="M562">
        <v>37</v>
      </c>
      <c r="N562">
        <v>7</v>
      </c>
      <c r="O562">
        <v>10</v>
      </c>
    </row>
    <row r="563" spans="1:15" x14ac:dyDescent="0.25">
      <c r="A563" t="str">
        <f t="shared" si="8"/>
        <v>31 DayJanuary-March 2024NHS Greater Glasgow &amp; ClydeBreast (screened excluded)</v>
      </c>
      <c r="B563" t="s">
        <v>255</v>
      </c>
      <c r="C563" t="s">
        <v>258</v>
      </c>
      <c r="D563" t="s">
        <v>169</v>
      </c>
      <c r="E563" t="s">
        <v>201</v>
      </c>
      <c r="F563">
        <v>276</v>
      </c>
      <c r="G563" t="s">
        <v>257</v>
      </c>
      <c r="H563" t="s">
        <v>257</v>
      </c>
      <c r="I563">
        <v>0</v>
      </c>
      <c r="J563">
        <v>0</v>
      </c>
      <c r="K563">
        <v>276</v>
      </c>
      <c r="L563">
        <v>9</v>
      </c>
      <c r="M563">
        <v>30</v>
      </c>
      <c r="N563">
        <v>10</v>
      </c>
      <c r="O563">
        <v>10</v>
      </c>
    </row>
    <row r="564" spans="1:15" x14ac:dyDescent="0.25">
      <c r="A564" t="str">
        <f t="shared" si="8"/>
        <v>31 DayJanuary-March 2024NHS Greater Glasgow &amp; ClydeBreast (screened only)</v>
      </c>
      <c r="B564" t="s">
        <v>255</v>
      </c>
      <c r="C564" t="s">
        <v>258</v>
      </c>
      <c r="D564" t="s">
        <v>169</v>
      </c>
      <c r="E564" t="s">
        <v>202</v>
      </c>
      <c r="F564">
        <v>82</v>
      </c>
      <c r="G564" t="s">
        <v>257</v>
      </c>
      <c r="H564" t="s">
        <v>257</v>
      </c>
      <c r="I564">
        <v>0</v>
      </c>
      <c r="J564">
        <v>0</v>
      </c>
      <c r="K564">
        <v>82</v>
      </c>
      <c r="L564">
        <v>3</v>
      </c>
      <c r="M564">
        <v>7</v>
      </c>
      <c r="N564">
        <v>6</v>
      </c>
      <c r="O564">
        <v>13</v>
      </c>
    </row>
    <row r="565" spans="1:15" x14ac:dyDescent="0.25">
      <c r="A565" t="str">
        <f t="shared" si="8"/>
        <v>31 DayJanuary-March 2024NHS Greater Glasgow &amp; ClydeCervical</v>
      </c>
      <c r="B565" t="s">
        <v>255</v>
      </c>
      <c r="C565" t="s">
        <v>258</v>
      </c>
      <c r="D565" t="s">
        <v>169</v>
      </c>
      <c r="E565" t="s">
        <v>23</v>
      </c>
      <c r="F565">
        <v>14</v>
      </c>
      <c r="G565" t="s">
        <v>257</v>
      </c>
      <c r="H565" t="s">
        <v>257</v>
      </c>
      <c r="I565">
        <v>0</v>
      </c>
      <c r="J565">
        <v>0</v>
      </c>
      <c r="K565">
        <v>14</v>
      </c>
      <c r="L565">
        <v>0</v>
      </c>
      <c r="M565">
        <v>1</v>
      </c>
    </row>
    <row r="566" spans="1:15" x14ac:dyDescent="0.25">
      <c r="A566" t="str">
        <f t="shared" si="8"/>
        <v>31 DayJanuary-March 2024NHS Greater Glasgow &amp; ClydeCervical (screened excluded)</v>
      </c>
      <c r="B566" t="s">
        <v>255</v>
      </c>
      <c r="C566" t="s">
        <v>258</v>
      </c>
      <c r="D566" t="s">
        <v>169</v>
      </c>
      <c r="E566" t="s">
        <v>24</v>
      </c>
      <c r="F566">
        <v>10</v>
      </c>
      <c r="G566" t="s">
        <v>257</v>
      </c>
      <c r="H566" t="s">
        <v>257</v>
      </c>
      <c r="I566">
        <v>0</v>
      </c>
      <c r="J566">
        <v>0</v>
      </c>
      <c r="K566">
        <v>10</v>
      </c>
      <c r="L566">
        <v>0</v>
      </c>
      <c r="M566">
        <v>0</v>
      </c>
    </row>
    <row r="567" spans="1:15" x14ac:dyDescent="0.25">
      <c r="A567" t="str">
        <f t="shared" si="8"/>
        <v>31 DayJanuary-March 2024NHS Greater Glasgow &amp; ClydeCervical (screened only)</v>
      </c>
      <c r="B567" t="s">
        <v>255</v>
      </c>
      <c r="C567" t="s">
        <v>258</v>
      </c>
      <c r="D567" t="s">
        <v>169</v>
      </c>
      <c r="E567" t="s">
        <v>25</v>
      </c>
      <c r="F567">
        <v>4</v>
      </c>
      <c r="G567" t="s">
        <v>257</v>
      </c>
      <c r="H567" t="s">
        <v>257</v>
      </c>
      <c r="I567">
        <v>0</v>
      </c>
      <c r="J567">
        <v>0</v>
      </c>
      <c r="K567">
        <v>4</v>
      </c>
      <c r="L567">
        <v>0</v>
      </c>
      <c r="M567">
        <v>1</v>
      </c>
    </row>
    <row r="568" spans="1:15" x14ac:dyDescent="0.25">
      <c r="A568" t="str">
        <f t="shared" si="8"/>
        <v>31 DayJanuary-March 2024NHS Greater Glasgow &amp; ClydeColorectal</v>
      </c>
      <c r="B568" t="s">
        <v>255</v>
      </c>
      <c r="C568" t="s">
        <v>258</v>
      </c>
      <c r="D568" t="s">
        <v>169</v>
      </c>
      <c r="E568" t="s">
        <v>26</v>
      </c>
      <c r="F568">
        <v>200</v>
      </c>
      <c r="G568" t="s">
        <v>257</v>
      </c>
      <c r="H568" t="s">
        <v>257</v>
      </c>
      <c r="I568">
        <v>7</v>
      </c>
      <c r="J568">
        <v>3.5</v>
      </c>
      <c r="K568">
        <v>193</v>
      </c>
      <c r="L568">
        <v>1</v>
      </c>
      <c r="M568">
        <v>23</v>
      </c>
      <c r="O568">
        <v>14</v>
      </c>
    </row>
    <row r="569" spans="1:15" x14ac:dyDescent="0.25">
      <c r="A569" t="str">
        <f t="shared" si="8"/>
        <v>31 DayJanuary-March 2024NHS Greater Glasgow &amp; ClydeColorectal (screened excluded)</v>
      </c>
      <c r="B569" t="s">
        <v>255</v>
      </c>
      <c r="C569" t="s">
        <v>258</v>
      </c>
      <c r="D569" t="s">
        <v>169</v>
      </c>
      <c r="E569" t="s">
        <v>27</v>
      </c>
      <c r="F569">
        <v>168</v>
      </c>
      <c r="G569" t="s">
        <v>257</v>
      </c>
      <c r="H569" t="s">
        <v>257</v>
      </c>
      <c r="I569">
        <v>6</v>
      </c>
      <c r="J569">
        <v>3.5714285714285698</v>
      </c>
      <c r="K569">
        <v>162</v>
      </c>
      <c r="L569">
        <v>1</v>
      </c>
      <c r="M569">
        <v>20</v>
      </c>
      <c r="O569">
        <v>13</v>
      </c>
    </row>
    <row r="570" spans="1:15" x14ac:dyDescent="0.25">
      <c r="A570" t="str">
        <f t="shared" si="8"/>
        <v>31 DayJanuary-March 2024NHS Greater Glasgow &amp; ClydeColorectal (screened only)</v>
      </c>
      <c r="B570" t="s">
        <v>255</v>
      </c>
      <c r="C570" t="s">
        <v>258</v>
      </c>
      <c r="D570" t="s">
        <v>169</v>
      </c>
      <c r="E570" t="s">
        <v>28</v>
      </c>
      <c r="F570">
        <v>32</v>
      </c>
      <c r="G570" t="s">
        <v>257</v>
      </c>
      <c r="H570" t="s">
        <v>257</v>
      </c>
      <c r="I570">
        <v>1</v>
      </c>
      <c r="J570">
        <v>3.125</v>
      </c>
      <c r="K570">
        <v>31</v>
      </c>
      <c r="L570">
        <v>0</v>
      </c>
      <c r="M570">
        <v>3</v>
      </c>
      <c r="O570">
        <v>19</v>
      </c>
    </row>
    <row r="571" spans="1:15" x14ac:dyDescent="0.25">
      <c r="A571" t="str">
        <f t="shared" si="8"/>
        <v>31 DayJanuary-March 2024NHS Greater Glasgow &amp; ClydeHead &amp; Neck</v>
      </c>
      <c r="B571" t="s">
        <v>255</v>
      </c>
      <c r="C571" t="s">
        <v>258</v>
      </c>
      <c r="D571" t="s">
        <v>169</v>
      </c>
      <c r="E571" t="s">
        <v>29</v>
      </c>
      <c r="F571">
        <v>105</v>
      </c>
      <c r="G571" t="s">
        <v>257</v>
      </c>
      <c r="H571" t="s">
        <v>257</v>
      </c>
      <c r="I571">
        <v>1</v>
      </c>
      <c r="J571">
        <v>0.952380952380952</v>
      </c>
      <c r="K571">
        <v>104</v>
      </c>
      <c r="L571">
        <v>2</v>
      </c>
      <c r="M571">
        <v>14</v>
      </c>
      <c r="O571">
        <v>7</v>
      </c>
    </row>
    <row r="572" spans="1:15" x14ac:dyDescent="0.25">
      <c r="A572" t="str">
        <f t="shared" si="8"/>
        <v>31 DayJanuary-March 2024NHS Greater Glasgow &amp; ClydeLung</v>
      </c>
      <c r="B572" t="s">
        <v>255</v>
      </c>
      <c r="C572" t="s">
        <v>258</v>
      </c>
      <c r="D572" t="s">
        <v>169</v>
      </c>
      <c r="E572" t="s">
        <v>30</v>
      </c>
      <c r="F572">
        <v>274</v>
      </c>
      <c r="G572" t="s">
        <v>257</v>
      </c>
      <c r="H572" t="s">
        <v>257</v>
      </c>
      <c r="I572">
        <v>12</v>
      </c>
      <c r="J572">
        <v>4.3795620437956204</v>
      </c>
      <c r="K572">
        <v>262</v>
      </c>
      <c r="L572">
        <v>3</v>
      </c>
      <c r="M572">
        <v>27</v>
      </c>
      <c r="N572">
        <v>7</v>
      </c>
      <c r="O572">
        <v>8</v>
      </c>
    </row>
    <row r="573" spans="1:15" x14ac:dyDescent="0.25">
      <c r="A573" t="str">
        <f t="shared" si="8"/>
        <v>31 DayJanuary-March 2024NHS Greater Glasgow &amp; ClydeLymphoma</v>
      </c>
      <c r="B573" t="s">
        <v>255</v>
      </c>
      <c r="C573" t="s">
        <v>258</v>
      </c>
      <c r="D573" t="s">
        <v>169</v>
      </c>
      <c r="E573" t="s">
        <v>31</v>
      </c>
      <c r="F573">
        <v>39</v>
      </c>
      <c r="G573" t="s">
        <v>257</v>
      </c>
      <c r="H573" t="s">
        <v>257</v>
      </c>
      <c r="I573">
        <v>0</v>
      </c>
      <c r="J573">
        <v>0</v>
      </c>
      <c r="K573">
        <v>39</v>
      </c>
      <c r="L573">
        <v>0</v>
      </c>
      <c r="M573">
        <v>1</v>
      </c>
    </row>
    <row r="574" spans="1:15" x14ac:dyDescent="0.25">
      <c r="A574" t="str">
        <f t="shared" si="8"/>
        <v>31 DayJanuary-March 2024NHS Greater Glasgow &amp; ClydeMelanoma</v>
      </c>
      <c r="B574" t="s">
        <v>255</v>
      </c>
      <c r="C574" t="s">
        <v>258</v>
      </c>
      <c r="D574" t="s">
        <v>169</v>
      </c>
      <c r="E574" t="s">
        <v>32</v>
      </c>
      <c r="F574">
        <v>87</v>
      </c>
      <c r="G574" t="s">
        <v>257</v>
      </c>
      <c r="H574" t="s">
        <v>257</v>
      </c>
      <c r="I574">
        <v>0</v>
      </c>
      <c r="J574">
        <v>0</v>
      </c>
      <c r="K574">
        <v>87</v>
      </c>
      <c r="L574">
        <v>3</v>
      </c>
      <c r="M574">
        <v>0</v>
      </c>
      <c r="N574">
        <v>40</v>
      </c>
    </row>
    <row r="575" spans="1:15" x14ac:dyDescent="0.25">
      <c r="A575" t="str">
        <f t="shared" si="8"/>
        <v>31 DayJanuary-March 2024NHS Greater Glasgow &amp; ClydeOvarian</v>
      </c>
      <c r="B575" t="s">
        <v>255</v>
      </c>
      <c r="C575" t="s">
        <v>258</v>
      </c>
      <c r="D575" t="s">
        <v>169</v>
      </c>
      <c r="E575" t="s">
        <v>33</v>
      </c>
      <c r="F575">
        <v>31</v>
      </c>
      <c r="G575" t="s">
        <v>257</v>
      </c>
      <c r="H575" t="s">
        <v>257</v>
      </c>
      <c r="I575">
        <v>0</v>
      </c>
      <c r="J575">
        <v>0</v>
      </c>
      <c r="K575">
        <v>31</v>
      </c>
      <c r="L575">
        <v>1</v>
      </c>
      <c r="M575">
        <v>1</v>
      </c>
    </row>
    <row r="576" spans="1:15" x14ac:dyDescent="0.25">
      <c r="A576" t="str">
        <f t="shared" si="8"/>
        <v>31 DayJanuary-March 2024NHS Greater Glasgow &amp; ClydeUpper GI</v>
      </c>
      <c r="B576" t="s">
        <v>255</v>
      </c>
      <c r="C576" t="s">
        <v>258</v>
      </c>
      <c r="D576" t="s">
        <v>169</v>
      </c>
      <c r="E576" t="s">
        <v>34</v>
      </c>
      <c r="F576">
        <v>178</v>
      </c>
      <c r="G576" t="s">
        <v>257</v>
      </c>
      <c r="H576" t="s">
        <v>257</v>
      </c>
      <c r="I576">
        <v>1</v>
      </c>
      <c r="J576">
        <v>0.56179775280898903</v>
      </c>
      <c r="K576">
        <v>177</v>
      </c>
      <c r="L576">
        <v>5</v>
      </c>
      <c r="M576">
        <v>11</v>
      </c>
      <c r="N576">
        <v>27</v>
      </c>
      <c r="O576">
        <v>14</v>
      </c>
    </row>
    <row r="577" spans="1:15" x14ac:dyDescent="0.25">
      <c r="A577" t="str">
        <f t="shared" si="8"/>
        <v>31 DayJanuary-March 2024NHS Greater Glasgow &amp; ClydeUpper GI - Hepatopancreatobiliary</v>
      </c>
      <c r="B577" t="s">
        <v>255</v>
      </c>
      <c r="C577" t="s">
        <v>258</v>
      </c>
      <c r="D577" t="s">
        <v>169</v>
      </c>
      <c r="E577" t="s">
        <v>203</v>
      </c>
      <c r="F577">
        <v>93</v>
      </c>
      <c r="G577" t="s">
        <v>257</v>
      </c>
      <c r="H577" t="s">
        <v>257</v>
      </c>
      <c r="I577">
        <v>1</v>
      </c>
      <c r="J577">
        <v>1.0752688172042999</v>
      </c>
      <c r="K577">
        <v>92</v>
      </c>
      <c r="L577">
        <v>3</v>
      </c>
      <c r="M577">
        <v>4</v>
      </c>
      <c r="N577">
        <v>28</v>
      </c>
      <c r="O577">
        <v>32</v>
      </c>
    </row>
    <row r="578" spans="1:15" x14ac:dyDescent="0.25">
      <c r="A578" t="str">
        <f t="shared" si="8"/>
        <v>31 DayJanuary-March 2024NHS Greater Glasgow &amp; ClydeUpper GI - Oesophagogastric</v>
      </c>
      <c r="B578" t="s">
        <v>255</v>
      </c>
      <c r="C578" t="s">
        <v>258</v>
      </c>
      <c r="D578" t="s">
        <v>169</v>
      </c>
      <c r="E578" t="s">
        <v>204</v>
      </c>
      <c r="F578">
        <v>85</v>
      </c>
      <c r="G578" t="s">
        <v>257</v>
      </c>
      <c r="H578" t="s">
        <v>257</v>
      </c>
      <c r="I578">
        <v>0</v>
      </c>
      <c r="J578">
        <v>0</v>
      </c>
      <c r="K578">
        <v>85</v>
      </c>
      <c r="L578">
        <v>2</v>
      </c>
      <c r="M578">
        <v>7</v>
      </c>
      <c r="O578">
        <v>12</v>
      </c>
    </row>
    <row r="579" spans="1:15" x14ac:dyDescent="0.25">
      <c r="A579" t="str">
        <f t="shared" ref="A579:A642" si="9">CONCATENATE(B579,C579,D579,E579)</f>
        <v>31 DayJanuary-March 2024NHS Greater Glasgow &amp; ClydeUrological</v>
      </c>
      <c r="B579" t="s">
        <v>255</v>
      </c>
      <c r="C579" t="s">
        <v>258</v>
      </c>
      <c r="D579" t="s">
        <v>169</v>
      </c>
      <c r="E579" t="s">
        <v>205</v>
      </c>
      <c r="F579">
        <v>502</v>
      </c>
      <c r="G579" t="s">
        <v>257</v>
      </c>
      <c r="H579" t="s">
        <v>257</v>
      </c>
      <c r="I579">
        <v>3</v>
      </c>
      <c r="J579">
        <v>0.59760956175298796</v>
      </c>
      <c r="K579">
        <v>499</v>
      </c>
      <c r="L579">
        <v>14</v>
      </c>
      <c r="M579">
        <v>73</v>
      </c>
      <c r="N579">
        <v>18</v>
      </c>
      <c r="O579">
        <v>21</v>
      </c>
    </row>
    <row r="580" spans="1:15" x14ac:dyDescent="0.25">
      <c r="A580" t="str">
        <f t="shared" si="9"/>
        <v>31 DayJanuary-March 2024NHS Greater Glasgow &amp; ClydeUrology - Bladder</v>
      </c>
      <c r="B580" t="s">
        <v>255</v>
      </c>
      <c r="C580" t="s">
        <v>258</v>
      </c>
      <c r="D580" t="s">
        <v>169</v>
      </c>
      <c r="E580" t="s">
        <v>206</v>
      </c>
      <c r="F580">
        <v>51</v>
      </c>
      <c r="G580" t="s">
        <v>257</v>
      </c>
      <c r="H580" t="s">
        <v>257</v>
      </c>
      <c r="I580">
        <v>0</v>
      </c>
      <c r="J580">
        <v>0</v>
      </c>
      <c r="K580">
        <v>51</v>
      </c>
      <c r="L580">
        <v>0</v>
      </c>
      <c r="M580">
        <v>5</v>
      </c>
      <c r="O580">
        <v>7</v>
      </c>
    </row>
    <row r="581" spans="1:15" x14ac:dyDescent="0.25">
      <c r="A581" t="str">
        <f t="shared" si="9"/>
        <v>31 DayJanuary-March 2024NHS Greater Glasgow &amp; ClydeUrology - Other</v>
      </c>
      <c r="B581" t="s">
        <v>255</v>
      </c>
      <c r="C581" t="s">
        <v>258</v>
      </c>
      <c r="D581" t="s">
        <v>169</v>
      </c>
      <c r="E581" t="s">
        <v>207</v>
      </c>
      <c r="F581">
        <v>101</v>
      </c>
      <c r="G581" t="s">
        <v>257</v>
      </c>
      <c r="H581" t="s">
        <v>257</v>
      </c>
      <c r="I581">
        <v>2</v>
      </c>
      <c r="J581">
        <v>1.98019801980198</v>
      </c>
      <c r="K581">
        <v>99</v>
      </c>
      <c r="L581">
        <v>3</v>
      </c>
      <c r="M581">
        <v>26</v>
      </c>
      <c r="N581">
        <v>7</v>
      </c>
      <c r="O581">
        <v>24</v>
      </c>
    </row>
    <row r="582" spans="1:15" x14ac:dyDescent="0.25">
      <c r="A582" t="str">
        <f t="shared" si="9"/>
        <v>31 DayJanuary-March 2024NHS Greater Glasgow &amp; ClydeUrology - Prostate</v>
      </c>
      <c r="B582" t="s">
        <v>255</v>
      </c>
      <c r="C582" t="s">
        <v>258</v>
      </c>
      <c r="D582" t="s">
        <v>169</v>
      </c>
      <c r="E582" t="s">
        <v>208</v>
      </c>
      <c r="F582">
        <v>350</v>
      </c>
      <c r="G582" t="s">
        <v>257</v>
      </c>
      <c r="H582" t="s">
        <v>257</v>
      </c>
      <c r="I582">
        <v>1</v>
      </c>
      <c r="J582">
        <v>0.28571428571428598</v>
      </c>
      <c r="K582">
        <v>349</v>
      </c>
      <c r="L582">
        <v>11</v>
      </c>
      <c r="M582">
        <v>42</v>
      </c>
      <c r="N582">
        <v>21</v>
      </c>
      <c r="O582">
        <v>21</v>
      </c>
    </row>
    <row r="583" spans="1:15" x14ac:dyDescent="0.25">
      <c r="A583" t="str">
        <f t="shared" si="9"/>
        <v>31 DayJanuary-March 2024NHS HighlandAll Cancer Types*</v>
      </c>
      <c r="B583" t="s">
        <v>255</v>
      </c>
      <c r="C583" t="s">
        <v>258</v>
      </c>
      <c r="D583" t="s">
        <v>170</v>
      </c>
      <c r="E583" t="s">
        <v>198</v>
      </c>
      <c r="F583">
        <v>362</v>
      </c>
      <c r="G583" t="s">
        <v>257</v>
      </c>
      <c r="H583" t="s">
        <v>257</v>
      </c>
      <c r="I583">
        <v>6</v>
      </c>
      <c r="J583">
        <v>1.65745856353591</v>
      </c>
      <c r="K583">
        <v>356</v>
      </c>
      <c r="L583">
        <v>7</v>
      </c>
      <c r="M583">
        <v>39</v>
      </c>
      <c r="N583">
        <v>11</v>
      </c>
      <c r="O583">
        <v>17</v>
      </c>
    </row>
    <row r="584" spans="1:15" x14ac:dyDescent="0.25">
      <c r="A584" t="str">
        <f t="shared" si="9"/>
        <v>31 DayJanuary-March 2024NHS HighlandAll Cancer Types* (screened excluded)</v>
      </c>
      <c r="B584" t="s">
        <v>255</v>
      </c>
      <c r="C584" t="s">
        <v>258</v>
      </c>
      <c r="D584" t="s">
        <v>170</v>
      </c>
      <c r="E584" t="s">
        <v>199</v>
      </c>
      <c r="F584">
        <v>327</v>
      </c>
      <c r="G584" t="s">
        <v>257</v>
      </c>
      <c r="H584" t="s">
        <v>257</v>
      </c>
      <c r="I584">
        <v>6</v>
      </c>
      <c r="J584">
        <v>1.8348623853210999</v>
      </c>
      <c r="K584">
        <v>321</v>
      </c>
      <c r="L584">
        <v>5</v>
      </c>
      <c r="M584">
        <v>34</v>
      </c>
      <c r="N584">
        <v>11</v>
      </c>
      <c r="O584">
        <v>17</v>
      </c>
    </row>
    <row r="585" spans="1:15" x14ac:dyDescent="0.25">
      <c r="A585" t="str">
        <f t="shared" si="9"/>
        <v>31 DayJanuary-March 2024NHS HighlandAll Cancer Types* (screened only)</v>
      </c>
      <c r="B585" t="s">
        <v>255</v>
      </c>
      <c r="C585" t="s">
        <v>258</v>
      </c>
      <c r="D585" t="s">
        <v>170</v>
      </c>
      <c r="E585" t="s">
        <v>200</v>
      </c>
      <c r="F585">
        <v>35</v>
      </c>
      <c r="G585" t="s">
        <v>257</v>
      </c>
      <c r="H585" t="s">
        <v>257</v>
      </c>
      <c r="I585">
        <v>0</v>
      </c>
      <c r="J585">
        <v>0</v>
      </c>
      <c r="K585">
        <v>35</v>
      </c>
      <c r="L585">
        <v>2</v>
      </c>
      <c r="M585">
        <v>5</v>
      </c>
      <c r="O585">
        <v>10</v>
      </c>
    </row>
    <row r="586" spans="1:15" x14ac:dyDescent="0.25">
      <c r="A586" t="str">
        <f t="shared" si="9"/>
        <v>31 DayJanuary-March 2024NHS HighlandBreast</v>
      </c>
      <c r="B586" t="s">
        <v>255</v>
      </c>
      <c r="C586" t="s">
        <v>258</v>
      </c>
      <c r="D586" t="s">
        <v>170</v>
      </c>
      <c r="E586" t="s">
        <v>22</v>
      </c>
      <c r="F586">
        <v>65</v>
      </c>
      <c r="G586" t="s">
        <v>257</v>
      </c>
      <c r="H586" t="s">
        <v>257</v>
      </c>
      <c r="I586">
        <v>0</v>
      </c>
      <c r="J586">
        <v>0</v>
      </c>
      <c r="K586">
        <v>65</v>
      </c>
      <c r="L586">
        <v>3</v>
      </c>
      <c r="M586">
        <v>2</v>
      </c>
      <c r="N586">
        <v>11</v>
      </c>
    </row>
    <row r="587" spans="1:15" x14ac:dyDescent="0.25">
      <c r="A587" t="str">
        <f t="shared" si="9"/>
        <v>31 DayJanuary-March 2024NHS HighlandBreast (screened excluded)</v>
      </c>
      <c r="B587" t="s">
        <v>255</v>
      </c>
      <c r="C587" t="s">
        <v>258</v>
      </c>
      <c r="D587" t="s">
        <v>170</v>
      </c>
      <c r="E587" t="s">
        <v>201</v>
      </c>
      <c r="F587">
        <v>48</v>
      </c>
      <c r="G587" t="s">
        <v>257</v>
      </c>
      <c r="H587" t="s">
        <v>257</v>
      </c>
      <c r="I587">
        <v>0</v>
      </c>
      <c r="J587">
        <v>0</v>
      </c>
      <c r="K587">
        <v>48</v>
      </c>
      <c r="L587">
        <v>1</v>
      </c>
      <c r="M587">
        <v>2</v>
      </c>
    </row>
    <row r="588" spans="1:15" x14ac:dyDescent="0.25">
      <c r="A588" t="str">
        <f t="shared" si="9"/>
        <v>31 DayJanuary-March 2024NHS HighlandBreast (screened only)</v>
      </c>
      <c r="B588" t="s">
        <v>255</v>
      </c>
      <c r="C588" t="s">
        <v>258</v>
      </c>
      <c r="D588" t="s">
        <v>170</v>
      </c>
      <c r="E588" t="s">
        <v>202</v>
      </c>
      <c r="F588">
        <v>17</v>
      </c>
      <c r="G588" t="s">
        <v>257</v>
      </c>
      <c r="H588" t="s">
        <v>257</v>
      </c>
      <c r="I588">
        <v>0</v>
      </c>
      <c r="J588">
        <v>0</v>
      </c>
      <c r="K588">
        <v>17</v>
      </c>
      <c r="L588">
        <v>2</v>
      </c>
      <c r="M588">
        <v>0</v>
      </c>
    </row>
    <row r="589" spans="1:15" x14ac:dyDescent="0.25">
      <c r="A589" t="str">
        <f t="shared" si="9"/>
        <v>31 DayJanuary-March 2024NHS HighlandCervical</v>
      </c>
      <c r="B589" t="s">
        <v>255</v>
      </c>
      <c r="C589" t="s">
        <v>258</v>
      </c>
      <c r="D589" t="s">
        <v>170</v>
      </c>
      <c r="E589" t="s">
        <v>23</v>
      </c>
      <c r="F589">
        <v>1</v>
      </c>
      <c r="G589" t="s">
        <v>257</v>
      </c>
      <c r="H589" t="s">
        <v>257</v>
      </c>
      <c r="I589">
        <v>0</v>
      </c>
      <c r="J589">
        <v>0</v>
      </c>
      <c r="K589">
        <v>1</v>
      </c>
      <c r="L589">
        <v>0</v>
      </c>
      <c r="M589">
        <v>0</v>
      </c>
    </row>
    <row r="590" spans="1:15" x14ac:dyDescent="0.25">
      <c r="A590" t="str">
        <f t="shared" si="9"/>
        <v>31 DayJanuary-March 2024NHS HighlandCervical (screened excluded)</v>
      </c>
      <c r="B590" t="s">
        <v>255</v>
      </c>
      <c r="C590" t="s">
        <v>258</v>
      </c>
      <c r="D590" t="s">
        <v>170</v>
      </c>
      <c r="E590" t="s">
        <v>24</v>
      </c>
      <c r="F590">
        <v>1</v>
      </c>
      <c r="G590" t="s">
        <v>257</v>
      </c>
      <c r="H590" t="s">
        <v>257</v>
      </c>
      <c r="I590">
        <v>0</v>
      </c>
      <c r="J590">
        <v>0</v>
      </c>
      <c r="K590">
        <v>1</v>
      </c>
      <c r="L590">
        <v>0</v>
      </c>
      <c r="M590">
        <v>0</v>
      </c>
    </row>
    <row r="591" spans="1:15" x14ac:dyDescent="0.25">
      <c r="A591" t="str">
        <f t="shared" si="9"/>
        <v>31 DayJanuary-March 2024NHS HighlandColorectal</v>
      </c>
      <c r="B591" t="s">
        <v>255</v>
      </c>
      <c r="C591" t="s">
        <v>258</v>
      </c>
      <c r="D591" t="s">
        <v>170</v>
      </c>
      <c r="E591" t="s">
        <v>26</v>
      </c>
      <c r="F591">
        <v>65</v>
      </c>
      <c r="G591" t="s">
        <v>257</v>
      </c>
      <c r="H591" t="s">
        <v>257</v>
      </c>
      <c r="I591">
        <v>0</v>
      </c>
      <c r="J591">
        <v>0</v>
      </c>
      <c r="K591">
        <v>65</v>
      </c>
      <c r="L591">
        <v>2</v>
      </c>
      <c r="M591">
        <v>14</v>
      </c>
      <c r="O591">
        <v>16</v>
      </c>
    </row>
    <row r="592" spans="1:15" x14ac:dyDescent="0.25">
      <c r="A592" t="str">
        <f t="shared" si="9"/>
        <v>31 DayJanuary-March 2024NHS HighlandColorectal (screened excluded)</v>
      </c>
      <c r="B592" t="s">
        <v>255</v>
      </c>
      <c r="C592" t="s">
        <v>258</v>
      </c>
      <c r="D592" t="s">
        <v>170</v>
      </c>
      <c r="E592" t="s">
        <v>27</v>
      </c>
      <c r="F592">
        <v>47</v>
      </c>
      <c r="G592" t="s">
        <v>257</v>
      </c>
      <c r="H592" t="s">
        <v>257</v>
      </c>
      <c r="I592">
        <v>0</v>
      </c>
      <c r="J592">
        <v>0</v>
      </c>
      <c r="K592">
        <v>47</v>
      </c>
      <c r="L592">
        <v>2</v>
      </c>
      <c r="M592">
        <v>9</v>
      </c>
      <c r="O592">
        <v>17</v>
      </c>
    </row>
    <row r="593" spans="1:15" x14ac:dyDescent="0.25">
      <c r="A593" t="str">
        <f t="shared" si="9"/>
        <v>31 DayJanuary-March 2024NHS HighlandColorectal (screened only)</v>
      </c>
      <c r="B593" t="s">
        <v>255</v>
      </c>
      <c r="C593" t="s">
        <v>258</v>
      </c>
      <c r="D593" t="s">
        <v>170</v>
      </c>
      <c r="E593" t="s">
        <v>28</v>
      </c>
      <c r="F593">
        <v>18</v>
      </c>
      <c r="G593" t="s">
        <v>257</v>
      </c>
      <c r="H593" t="s">
        <v>257</v>
      </c>
      <c r="I593">
        <v>0</v>
      </c>
      <c r="J593">
        <v>0</v>
      </c>
      <c r="K593">
        <v>18</v>
      </c>
      <c r="L593">
        <v>0</v>
      </c>
      <c r="M593">
        <v>5</v>
      </c>
      <c r="O593">
        <v>10</v>
      </c>
    </row>
    <row r="594" spans="1:15" x14ac:dyDescent="0.25">
      <c r="A594" t="str">
        <f t="shared" si="9"/>
        <v>31 DayJanuary-March 2024NHS HighlandHead &amp; Neck</v>
      </c>
      <c r="B594" t="s">
        <v>255</v>
      </c>
      <c r="C594" t="s">
        <v>258</v>
      </c>
      <c r="D594" t="s">
        <v>170</v>
      </c>
      <c r="E594" t="s">
        <v>29</v>
      </c>
      <c r="F594">
        <v>13</v>
      </c>
      <c r="G594" t="s">
        <v>257</v>
      </c>
      <c r="H594" t="s">
        <v>257</v>
      </c>
      <c r="I594">
        <v>1</v>
      </c>
      <c r="J594">
        <v>7.6923076923076898</v>
      </c>
      <c r="K594">
        <v>12</v>
      </c>
      <c r="L594">
        <v>0</v>
      </c>
      <c r="M594">
        <v>5</v>
      </c>
      <c r="O594">
        <v>17</v>
      </c>
    </row>
    <row r="595" spans="1:15" x14ac:dyDescent="0.25">
      <c r="A595" t="str">
        <f t="shared" si="9"/>
        <v>31 DayJanuary-March 2024NHS HighlandLung</v>
      </c>
      <c r="B595" t="s">
        <v>255</v>
      </c>
      <c r="C595" t="s">
        <v>258</v>
      </c>
      <c r="D595" t="s">
        <v>170</v>
      </c>
      <c r="E595" t="s">
        <v>30</v>
      </c>
      <c r="F595">
        <v>38</v>
      </c>
      <c r="G595" t="s">
        <v>257</v>
      </c>
      <c r="H595" t="s">
        <v>257</v>
      </c>
      <c r="I595">
        <v>5</v>
      </c>
      <c r="J595">
        <v>13.157894736842101</v>
      </c>
      <c r="K595">
        <v>33</v>
      </c>
      <c r="L595">
        <v>1</v>
      </c>
      <c r="M595">
        <v>2</v>
      </c>
    </row>
    <row r="596" spans="1:15" x14ac:dyDescent="0.25">
      <c r="A596" t="str">
        <f t="shared" si="9"/>
        <v>31 DayJanuary-March 2024NHS HighlandLymphoma</v>
      </c>
      <c r="B596" t="s">
        <v>255</v>
      </c>
      <c r="C596" t="s">
        <v>258</v>
      </c>
      <c r="D596" t="s">
        <v>170</v>
      </c>
      <c r="E596" t="s">
        <v>31</v>
      </c>
      <c r="F596">
        <v>13</v>
      </c>
      <c r="G596" t="s">
        <v>257</v>
      </c>
      <c r="H596" t="s">
        <v>257</v>
      </c>
      <c r="I596">
        <v>0</v>
      </c>
      <c r="J596">
        <v>0</v>
      </c>
      <c r="K596">
        <v>13</v>
      </c>
      <c r="L596">
        <v>0</v>
      </c>
      <c r="M596">
        <v>0</v>
      </c>
    </row>
    <row r="597" spans="1:15" x14ac:dyDescent="0.25">
      <c r="A597" t="str">
        <f t="shared" si="9"/>
        <v>31 DayJanuary-March 2024NHS HighlandMelanoma</v>
      </c>
      <c r="B597" t="s">
        <v>255</v>
      </c>
      <c r="C597" t="s">
        <v>258</v>
      </c>
      <c r="D597" t="s">
        <v>170</v>
      </c>
      <c r="E597" t="s">
        <v>32</v>
      </c>
      <c r="F597">
        <v>23</v>
      </c>
      <c r="G597" t="s">
        <v>257</v>
      </c>
      <c r="H597" t="s">
        <v>257</v>
      </c>
      <c r="I597">
        <v>0</v>
      </c>
      <c r="J597">
        <v>0</v>
      </c>
      <c r="K597">
        <v>23</v>
      </c>
      <c r="L597">
        <v>0</v>
      </c>
      <c r="M597">
        <v>0</v>
      </c>
    </row>
    <row r="598" spans="1:15" x14ac:dyDescent="0.25">
      <c r="A598" t="str">
        <f t="shared" si="9"/>
        <v>31 DayJanuary-March 2024NHS HighlandOvarian</v>
      </c>
      <c r="B598" t="s">
        <v>255</v>
      </c>
      <c r="C598" t="s">
        <v>258</v>
      </c>
      <c r="D598" t="s">
        <v>170</v>
      </c>
      <c r="E598" t="s">
        <v>33</v>
      </c>
      <c r="F598">
        <v>2</v>
      </c>
      <c r="G598" t="s">
        <v>257</v>
      </c>
      <c r="H598" t="s">
        <v>257</v>
      </c>
      <c r="I598">
        <v>0</v>
      </c>
      <c r="J598">
        <v>0</v>
      </c>
      <c r="K598">
        <v>2</v>
      </c>
      <c r="L598">
        <v>0</v>
      </c>
      <c r="M598">
        <v>0</v>
      </c>
    </row>
    <row r="599" spans="1:15" x14ac:dyDescent="0.25">
      <c r="A599" t="str">
        <f t="shared" si="9"/>
        <v>31 DayJanuary-March 2024NHS HighlandUpper GI</v>
      </c>
      <c r="B599" t="s">
        <v>255</v>
      </c>
      <c r="C599" t="s">
        <v>258</v>
      </c>
      <c r="D599" t="s">
        <v>170</v>
      </c>
      <c r="E599" t="s">
        <v>34</v>
      </c>
      <c r="F599">
        <v>32</v>
      </c>
      <c r="G599" t="s">
        <v>257</v>
      </c>
      <c r="H599" t="s">
        <v>257</v>
      </c>
      <c r="I599">
        <v>0</v>
      </c>
      <c r="J599">
        <v>0</v>
      </c>
      <c r="K599">
        <v>32</v>
      </c>
      <c r="L599">
        <v>0</v>
      </c>
      <c r="M599">
        <v>0</v>
      </c>
    </row>
    <row r="600" spans="1:15" x14ac:dyDescent="0.25">
      <c r="A600" t="str">
        <f t="shared" si="9"/>
        <v>31 DayJanuary-March 2024NHS HighlandUpper GI - Hepatopancreatobiliary</v>
      </c>
      <c r="B600" t="s">
        <v>255</v>
      </c>
      <c r="C600" t="s">
        <v>258</v>
      </c>
      <c r="D600" t="s">
        <v>170</v>
      </c>
      <c r="E600" t="s">
        <v>203</v>
      </c>
      <c r="F600">
        <v>12</v>
      </c>
      <c r="G600" t="s">
        <v>257</v>
      </c>
      <c r="H600" t="s">
        <v>257</v>
      </c>
      <c r="I600">
        <v>0</v>
      </c>
      <c r="J600">
        <v>0</v>
      </c>
      <c r="K600">
        <v>12</v>
      </c>
      <c r="L600">
        <v>0</v>
      </c>
      <c r="M600">
        <v>0</v>
      </c>
    </row>
    <row r="601" spans="1:15" x14ac:dyDescent="0.25">
      <c r="A601" t="str">
        <f t="shared" si="9"/>
        <v>31 DayJanuary-March 2024NHS HighlandUpper GI - Oesophagogastric</v>
      </c>
      <c r="B601" t="s">
        <v>255</v>
      </c>
      <c r="C601" t="s">
        <v>258</v>
      </c>
      <c r="D601" t="s">
        <v>170</v>
      </c>
      <c r="E601" t="s">
        <v>204</v>
      </c>
      <c r="F601">
        <v>20</v>
      </c>
      <c r="G601" t="s">
        <v>257</v>
      </c>
      <c r="H601" t="s">
        <v>257</v>
      </c>
      <c r="I601">
        <v>0</v>
      </c>
      <c r="J601">
        <v>0</v>
      </c>
      <c r="K601">
        <v>20</v>
      </c>
      <c r="L601">
        <v>0</v>
      </c>
      <c r="M601">
        <v>0</v>
      </c>
    </row>
    <row r="602" spans="1:15" x14ac:dyDescent="0.25">
      <c r="A602" t="str">
        <f t="shared" si="9"/>
        <v>31 DayJanuary-March 2024NHS HighlandUrological</v>
      </c>
      <c r="B602" t="s">
        <v>255</v>
      </c>
      <c r="C602" t="s">
        <v>258</v>
      </c>
      <c r="D602" t="s">
        <v>170</v>
      </c>
      <c r="E602" t="s">
        <v>205</v>
      </c>
      <c r="F602">
        <v>110</v>
      </c>
      <c r="G602" t="s">
        <v>257</v>
      </c>
      <c r="H602" t="s">
        <v>257</v>
      </c>
      <c r="I602">
        <v>0</v>
      </c>
      <c r="J602">
        <v>0</v>
      </c>
      <c r="K602">
        <v>110</v>
      </c>
      <c r="L602">
        <v>1</v>
      </c>
      <c r="M602">
        <v>16</v>
      </c>
      <c r="O602">
        <v>19</v>
      </c>
    </row>
    <row r="603" spans="1:15" x14ac:dyDescent="0.25">
      <c r="A603" t="str">
        <f t="shared" si="9"/>
        <v>31 DayJanuary-March 2024NHS HighlandUrology - Bladder</v>
      </c>
      <c r="B603" t="s">
        <v>255</v>
      </c>
      <c r="C603" t="s">
        <v>258</v>
      </c>
      <c r="D603" t="s">
        <v>170</v>
      </c>
      <c r="E603" t="s">
        <v>206</v>
      </c>
      <c r="F603">
        <v>12</v>
      </c>
      <c r="G603" t="s">
        <v>257</v>
      </c>
      <c r="H603" t="s">
        <v>257</v>
      </c>
      <c r="I603">
        <v>0</v>
      </c>
      <c r="J603">
        <v>0</v>
      </c>
      <c r="K603">
        <v>12</v>
      </c>
      <c r="L603">
        <v>0</v>
      </c>
      <c r="M603">
        <v>1</v>
      </c>
    </row>
    <row r="604" spans="1:15" x14ac:dyDescent="0.25">
      <c r="A604" t="str">
        <f t="shared" si="9"/>
        <v>31 DayJanuary-March 2024NHS HighlandUrology - Other</v>
      </c>
      <c r="B604" t="s">
        <v>255</v>
      </c>
      <c r="C604" t="s">
        <v>258</v>
      </c>
      <c r="D604" t="s">
        <v>170</v>
      </c>
      <c r="E604" t="s">
        <v>207</v>
      </c>
      <c r="F604">
        <v>22</v>
      </c>
      <c r="G604" t="s">
        <v>257</v>
      </c>
      <c r="H604" t="s">
        <v>257</v>
      </c>
      <c r="I604">
        <v>0</v>
      </c>
      <c r="J604">
        <v>0</v>
      </c>
      <c r="K604">
        <v>22</v>
      </c>
      <c r="L604">
        <v>0</v>
      </c>
      <c r="M604">
        <v>15</v>
      </c>
      <c r="O604">
        <v>19</v>
      </c>
    </row>
    <row r="605" spans="1:15" x14ac:dyDescent="0.25">
      <c r="A605" t="str">
        <f t="shared" si="9"/>
        <v>31 DayJanuary-March 2024NHS HighlandUrology - Prostate</v>
      </c>
      <c r="B605" t="s">
        <v>255</v>
      </c>
      <c r="C605" t="s">
        <v>258</v>
      </c>
      <c r="D605" t="s">
        <v>170</v>
      </c>
      <c r="E605" t="s">
        <v>208</v>
      </c>
      <c r="F605">
        <v>76</v>
      </c>
      <c r="G605" t="s">
        <v>257</v>
      </c>
      <c r="H605" t="s">
        <v>257</v>
      </c>
      <c r="I605">
        <v>0</v>
      </c>
      <c r="J605">
        <v>0</v>
      </c>
      <c r="K605">
        <v>76</v>
      </c>
      <c r="L605">
        <v>1</v>
      </c>
      <c r="M605">
        <v>0</v>
      </c>
    </row>
    <row r="606" spans="1:15" x14ac:dyDescent="0.25">
      <c r="A606" t="str">
        <f t="shared" si="9"/>
        <v>31 DayJanuary-March 2024NHS LanarkshireAll Cancer Types*</v>
      </c>
      <c r="B606" t="s">
        <v>255</v>
      </c>
      <c r="C606" t="s">
        <v>258</v>
      </c>
      <c r="D606" t="s">
        <v>171</v>
      </c>
      <c r="E606" t="s">
        <v>198</v>
      </c>
      <c r="F606">
        <v>508</v>
      </c>
      <c r="G606" t="s">
        <v>257</v>
      </c>
      <c r="H606" t="s">
        <v>257</v>
      </c>
      <c r="I606">
        <v>2</v>
      </c>
      <c r="J606">
        <v>0.39370078740157499</v>
      </c>
      <c r="K606">
        <v>506</v>
      </c>
      <c r="L606">
        <v>13</v>
      </c>
      <c r="M606">
        <v>43</v>
      </c>
      <c r="N606">
        <v>26</v>
      </c>
      <c r="O606">
        <v>15</v>
      </c>
    </row>
    <row r="607" spans="1:15" x14ac:dyDescent="0.25">
      <c r="A607" t="str">
        <f t="shared" si="9"/>
        <v>31 DayJanuary-March 2024NHS LanarkshireAll Cancer Types* (screened excluded)</v>
      </c>
      <c r="B607" t="s">
        <v>255</v>
      </c>
      <c r="C607" t="s">
        <v>258</v>
      </c>
      <c r="D607" t="s">
        <v>171</v>
      </c>
      <c r="E607" t="s">
        <v>199</v>
      </c>
      <c r="F607">
        <v>423</v>
      </c>
      <c r="G607" t="s">
        <v>257</v>
      </c>
      <c r="H607" t="s">
        <v>257</v>
      </c>
      <c r="I607">
        <v>2</v>
      </c>
      <c r="J607">
        <v>0.47281323877068598</v>
      </c>
      <c r="K607">
        <v>421</v>
      </c>
      <c r="L607">
        <v>6</v>
      </c>
      <c r="M607">
        <v>33</v>
      </c>
      <c r="N607">
        <v>14</v>
      </c>
      <c r="O607">
        <v>16</v>
      </c>
    </row>
    <row r="608" spans="1:15" x14ac:dyDescent="0.25">
      <c r="A608" t="str">
        <f t="shared" si="9"/>
        <v>31 DayJanuary-March 2024NHS LanarkshireAll Cancer Types* (screened only)</v>
      </c>
      <c r="B608" t="s">
        <v>255</v>
      </c>
      <c r="C608" t="s">
        <v>258</v>
      </c>
      <c r="D608" t="s">
        <v>171</v>
      </c>
      <c r="E608" t="s">
        <v>200</v>
      </c>
      <c r="F608">
        <v>85</v>
      </c>
      <c r="G608" t="s">
        <v>257</v>
      </c>
      <c r="H608" t="s">
        <v>257</v>
      </c>
      <c r="I608">
        <v>0</v>
      </c>
      <c r="J608">
        <v>0</v>
      </c>
      <c r="K608">
        <v>85</v>
      </c>
      <c r="L608">
        <v>7</v>
      </c>
      <c r="M608">
        <v>10</v>
      </c>
      <c r="N608">
        <v>36</v>
      </c>
      <c r="O608">
        <v>15</v>
      </c>
    </row>
    <row r="609" spans="1:15" x14ac:dyDescent="0.25">
      <c r="A609" t="str">
        <f t="shared" si="9"/>
        <v>31 DayJanuary-March 2024NHS LanarkshireBreast</v>
      </c>
      <c r="B609" t="s">
        <v>255</v>
      </c>
      <c r="C609" t="s">
        <v>258</v>
      </c>
      <c r="D609" t="s">
        <v>171</v>
      </c>
      <c r="E609" t="s">
        <v>22</v>
      </c>
      <c r="F609">
        <v>136</v>
      </c>
      <c r="G609" t="s">
        <v>257</v>
      </c>
      <c r="H609" t="s">
        <v>257</v>
      </c>
      <c r="I609">
        <v>0</v>
      </c>
      <c r="J609">
        <v>0</v>
      </c>
      <c r="K609">
        <v>136</v>
      </c>
      <c r="L609">
        <v>8</v>
      </c>
      <c r="M609">
        <v>13</v>
      </c>
      <c r="N609">
        <v>18</v>
      </c>
      <c r="O609">
        <v>16</v>
      </c>
    </row>
    <row r="610" spans="1:15" x14ac:dyDescent="0.25">
      <c r="A610" t="str">
        <f t="shared" si="9"/>
        <v>31 DayJanuary-March 2024NHS LanarkshireBreast (screened excluded)</v>
      </c>
      <c r="B610" t="s">
        <v>255</v>
      </c>
      <c r="C610" t="s">
        <v>258</v>
      </c>
      <c r="D610" t="s">
        <v>171</v>
      </c>
      <c r="E610" t="s">
        <v>201</v>
      </c>
      <c r="F610">
        <v>69</v>
      </c>
      <c r="G610" t="s">
        <v>257</v>
      </c>
      <c r="H610" t="s">
        <v>257</v>
      </c>
      <c r="I610">
        <v>0</v>
      </c>
      <c r="J610">
        <v>0</v>
      </c>
      <c r="K610">
        <v>69</v>
      </c>
      <c r="L610">
        <v>3</v>
      </c>
      <c r="M610">
        <v>7</v>
      </c>
      <c r="N610">
        <v>6</v>
      </c>
      <c r="O610">
        <v>19</v>
      </c>
    </row>
    <row r="611" spans="1:15" x14ac:dyDescent="0.25">
      <c r="A611" t="str">
        <f t="shared" si="9"/>
        <v>31 DayJanuary-March 2024NHS LanarkshireBreast (screened only)</v>
      </c>
      <c r="B611" t="s">
        <v>255</v>
      </c>
      <c r="C611" t="s">
        <v>258</v>
      </c>
      <c r="D611" t="s">
        <v>171</v>
      </c>
      <c r="E611" t="s">
        <v>202</v>
      </c>
      <c r="F611">
        <v>67</v>
      </c>
      <c r="G611" t="s">
        <v>257</v>
      </c>
      <c r="H611" t="s">
        <v>257</v>
      </c>
      <c r="I611">
        <v>0</v>
      </c>
      <c r="J611">
        <v>0</v>
      </c>
      <c r="K611">
        <v>67</v>
      </c>
      <c r="L611">
        <v>5</v>
      </c>
      <c r="M611">
        <v>6</v>
      </c>
      <c r="N611">
        <v>36</v>
      </c>
      <c r="O611">
        <v>15</v>
      </c>
    </row>
    <row r="612" spans="1:15" x14ac:dyDescent="0.25">
      <c r="A612" t="str">
        <f t="shared" si="9"/>
        <v>31 DayJanuary-March 2024NHS LanarkshireCervical</v>
      </c>
      <c r="B612" t="s">
        <v>255</v>
      </c>
      <c r="C612" t="s">
        <v>258</v>
      </c>
      <c r="D612" t="s">
        <v>171</v>
      </c>
      <c r="E612" t="s">
        <v>23</v>
      </c>
      <c r="F612">
        <v>5</v>
      </c>
      <c r="G612" t="s">
        <v>257</v>
      </c>
      <c r="H612" t="s">
        <v>257</v>
      </c>
      <c r="I612">
        <v>0</v>
      </c>
      <c r="J612">
        <v>0</v>
      </c>
      <c r="K612">
        <v>5</v>
      </c>
      <c r="L612">
        <v>0</v>
      </c>
      <c r="M612">
        <v>0</v>
      </c>
    </row>
    <row r="613" spans="1:15" x14ac:dyDescent="0.25">
      <c r="A613" t="str">
        <f t="shared" si="9"/>
        <v>31 DayJanuary-March 2024NHS LanarkshireCervical (screened excluded)</v>
      </c>
      <c r="B613" t="s">
        <v>255</v>
      </c>
      <c r="C613" t="s">
        <v>258</v>
      </c>
      <c r="D613" t="s">
        <v>171</v>
      </c>
      <c r="E613" t="s">
        <v>24</v>
      </c>
      <c r="F613">
        <v>4</v>
      </c>
      <c r="G613" t="s">
        <v>257</v>
      </c>
      <c r="H613" t="s">
        <v>257</v>
      </c>
      <c r="I613">
        <v>0</v>
      </c>
      <c r="J613">
        <v>0</v>
      </c>
      <c r="K613">
        <v>4</v>
      </c>
      <c r="L613">
        <v>0</v>
      </c>
      <c r="M613">
        <v>0</v>
      </c>
    </row>
    <row r="614" spans="1:15" x14ac:dyDescent="0.25">
      <c r="A614" t="str">
        <f t="shared" si="9"/>
        <v>31 DayJanuary-March 2024NHS LanarkshireCervical (screened only)</v>
      </c>
      <c r="B614" t="s">
        <v>255</v>
      </c>
      <c r="C614" t="s">
        <v>258</v>
      </c>
      <c r="D614" t="s">
        <v>171</v>
      </c>
      <c r="E614" t="s">
        <v>25</v>
      </c>
      <c r="F614">
        <v>1</v>
      </c>
      <c r="G614" t="s">
        <v>257</v>
      </c>
      <c r="H614" t="s">
        <v>257</v>
      </c>
      <c r="I614">
        <v>0</v>
      </c>
      <c r="J614">
        <v>0</v>
      </c>
      <c r="K614">
        <v>1</v>
      </c>
      <c r="L614">
        <v>0</v>
      </c>
      <c r="M614">
        <v>0</v>
      </c>
    </row>
    <row r="615" spans="1:15" x14ac:dyDescent="0.25">
      <c r="A615" t="str">
        <f t="shared" si="9"/>
        <v>31 DayJanuary-March 2024NHS LanarkshireColorectal</v>
      </c>
      <c r="B615" t="s">
        <v>255</v>
      </c>
      <c r="C615" t="s">
        <v>258</v>
      </c>
      <c r="D615" t="s">
        <v>171</v>
      </c>
      <c r="E615" t="s">
        <v>26</v>
      </c>
      <c r="F615">
        <v>112</v>
      </c>
      <c r="G615" t="s">
        <v>257</v>
      </c>
      <c r="H615" t="s">
        <v>257</v>
      </c>
      <c r="I615">
        <v>0</v>
      </c>
      <c r="J615">
        <v>0</v>
      </c>
      <c r="K615">
        <v>112</v>
      </c>
      <c r="L615">
        <v>3</v>
      </c>
      <c r="M615">
        <v>20</v>
      </c>
      <c r="N615">
        <v>49</v>
      </c>
      <c r="O615">
        <v>14</v>
      </c>
    </row>
    <row r="616" spans="1:15" x14ac:dyDescent="0.25">
      <c r="A616" t="str">
        <f t="shared" si="9"/>
        <v>31 DayJanuary-March 2024NHS LanarkshireColorectal (screened excluded)</v>
      </c>
      <c r="B616" t="s">
        <v>255</v>
      </c>
      <c r="C616" t="s">
        <v>258</v>
      </c>
      <c r="D616" t="s">
        <v>171</v>
      </c>
      <c r="E616" t="s">
        <v>27</v>
      </c>
      <c r="F616">
        <v>95</v>
      </c>
      <c r="G616" t="s">
        <v>257</v>
      </c>
      <c r="H616" t="s">
        <v>257</v>
      </c>
      <c r="I616">
        <v>0</v>
      </c>
      <c r="J616">
        <v>0</v>
      </c>
      <c r="K616">
        <v>95</v>
      </c>
      <c r="L616">
        <v>1</v>
      </c>
      <c r="M616">
        <v>16</v>
      </c>
      <c r="O616">
        <v>14</v>
      </c>
    </row>
    <row r="617" spans="1:15" x14ac:dyDescent="0.25">
      <c r="A617" t="str">
        <f t="shared" si="9"/>
        <v>31 DayJanuary-March 2024NHS LanarkshireColorectal (screened only)</v>
      </c>
      <c r="B617" t="s">
        <v>255</v>
      </c>
      <c r="C617" t="s">
        <v>258</v>
      </c>
      <c r="D617" t="s">
        <v>171</v>
      </c>
      <c r="E617" t="s">
        <v>28</v>
      </c>
      <c r="F617">
        <v>17</v>
      </c>
      <c r="G617" t="s">
        <v>257</v>
      </c>
      <c r="H617" t="s">
        <v>257</v>
      </c>
      <c r="I617">
        <v>0</v>
      </c>
      <c r="J617">
        <v>0</v>
      </c>
      <c r="K617">
        <v>17</v>
      </c>
      <c r="L617">
        <v>2</v>
      </c>
      <c r="M617">
        <v>4</v>
      </c>
      <c r="O617">
        <v>11</v>
      </c>
    </row>
    <row r="618" spans="1:15" x14ac:dyDescent="0.25">
      <c r="A618" t="str">
        <f t="shared" si="9"/>
        <v>31 DayJanuary-March 2024NHS LanarkshireHead &amp; Neck</v>
      </c>
      <c r="B618" t="s">
        <v>255</v>
      </c>
      <c r="C618" t="s">
        <v>258</v>
      </c>
      <c r="D618" t="s">
        <v>171</v>
      </c>
      <c r="E618" t="s">
        <v>29</v>
      </c>
      <c r="F618">
        <v>10</v>
      </c>
      <c r="G618" t="s">
        <v>257</v>
      </c>
      <c r="H618" t="s">
        <v>257</v>
      </c>
      <c r="I618">
        <v>0</v>
      </c>
      <c r="J618">
        <v>0</v>
      </c>
      <c r="K618">
        <v>10</v>
      </c>
      <c r="L618">
        <v>0</v>
      </c>
      <c r="M618">
        <v>1</v>
      </c>
    </row>
    <row r="619" spans="1:15" x14ac:dyDescent="0.25">
      <c r="A619" t="str">
        <f t="shared" si="9"/>
        <v>31 DayJanuary-March 2024NHS LanarkshireLung</v>
      </c>
      <c r="B619" t="s">
        <v>255</v>
      </c>
      <c r="C619" t="s">
        <v>258</v>
      </c>
      <c r="D619" t="s">
        <v>171</v>
      </c>
      <c r="E619" t="s">
        <v>30</v>
      </c>
      <c r="F619">
        <v>60</v>
      </c>
      <c r="G619" t="s">
        <v>257</v>
      </c>
      <c r="H619" t="s">
        <v>257</v>
      </c>
      <c r="I619">
        <v>1</v>
      </c>
      <c r="J619">
        <v>1.6666666666666701</v>
      </c>
      <c r="K619">
        <v>59</v>
      </c>
      <c r="L619">
        <v>0</v>
      </c>
      <c r="M619">
        <v>0</v>
      </c>
    </row>
    <row r="620" spans="1:15" x14ac:dyDescent="0.25">
      <c r="A620" t="str">
        <f t="shared" si="9"/>
        <v>31 DayJanuary-March 2024NHS LanarkshireLymphoma</v>
      </c>
      <c r="B620" t="s">
        <v>255</v>
      </c>
      <c r="C620" t="s">
        <v>258</v>
      </c>
      <c r="D620" t="s">
        <v>171</v>
      </c>
      <c r="E620" t="s">
        <v>31</v>
      </c>
      <c r="F620">
        <v>24</v>
      </c>
      <c r="G620" t="s">
        <v>257</v>
      </c>
      <c r="H620" t="s">
        <v>257</v>
      </c>
      <c r="I620">
        <v>0</v>
      </c>
      <c r="J620">
        <v>0</v>
      </c>
      <c r="K620">
        <v>24</v>
      </c>
      <c r="L620">
        <v>1</v>
      </c>
      <c r="M620">
        <v>0</v>
      </c>
    </row>
    <row r="621" spans="1:15" x14ac:dyDescent="0.25">
      <c r="A621" t="str">
        <f t="shared" si="9"/>
        <v>31 DayJanuary-March 2024NHS LanarkshireMelanoma</v>
      </c>
      <c r="B621" t="s">
        <v>255</v>
      </c>
      <c r="C621" t="s">
        <v>258</v>
      </c>
      <c r="D621" t="s">
        <v>171</v>
      </c>
      <c r="E621" t="s">
        <v>32</v>
      </c>
      <c r="F621">
        <v>15</v>
      </c>
      <c r="G621" t="s">
        <v>257</v>
      </c>
      <c r="H621" t="s">
        <v>257</v>
      </c>
      <c r="I621">
        <v>0</v>
      </c>
      <c r="J621">
        <v>0</v>
      </c>
      <c r="K621">
        <v>15</v>
      </c>
      <c r="L621">
        <v>1</v>
      </c>
      <c r="M621">
        <v>0</v>
      </c>
    </row>
    <row r="622" spans="1:15" x14ac:dyDescent="0.25">
      <c r="A622" t="str">
        <f t="shared" si="9"/>
        <v>31 DayJanuary-March 2024NHS LanarkshireOvarian</v>
      </c>
      <c r="B622" t="s">
        <v>255</v>
      </c>
      <c r="C622" t="s">
        <v>258</v>
      </c>
      <c r="D622" t="s">
        <v>171</v>
      </c>
      <c r="E622" t="s">
        <v>33</v>
      </c>
      <c r="F622">
        <v>2</v>
      </c>
      <c r="G622" t="s">
        <v>257</v>
      </c>
      <c r="H622" t="s">
        <v>257</v>
      </c>
      <c r="I622">
        <v>1</v>
      </c>
      <c r="J622">
        <v>50</v>
      </c>
      <c r="K622">
        <v>1</v>
      </c>
      <c r="L622">
        <v>0</v>
      </c>
      <c r="M622">
        <v>0</v>
      </c>
    </row>
    <row r="623" spans="1:15" x14ac:dyDescent="0.25">
      <c r="A623" t="str">
        <f t="shared" si="9"/>
        <v>31 DayJanuary-March 2024NHS LanarkshireUpper GI</v>
      </c>
      <c r="B623" t="s">
        <v>255</v>
      </c>
      <c r="C623" t="s">
        <v>258</v>
      </c>
      <c r="D623" t="s">
        <v>171</v>
      </c>
      <c r="E623" t="s">
        <v>34</v>
      </c>
      <c r="F623">
        <v>43</v>
      </c>
      <c r="G623" t="s">
        <v>257</v>
      </c>
      <c r="H623" t="s">
        <v>257</v>
      </c>
      <c r="I623">
        <v>0</v>
      </c>
      <c r="J623">
        <v>0</v>
      </c>
      <c r="K623">
        <v>43</v>
      </c>
      <c r="L623">
        <v>0</v>
      </c>
      <c r="M623">
        <v>0</v>
      </c>
    </row>
    <row r="624" spans="1:15" x14ac:dyDescent="0.25">
      <c r="A624" t="str">
        <f t="shared" si="9"/>
        <v>31 DayJanuary-March 2024NHS LanarkshireUpper GI - Hepatopancreatobiliary</v>
      </c>
      <c r="B624" t="s">
        <v>255</v>
      </c>
      <c r="C624" t="s">
        <v>258</v>
      </c>
      <c r="D624" t="s">
        <v>171</v>
      </c>
      <c r="E624" t="s">
        <v>203</v>
      </c>
      <c r="F624">
        <v>7</v>
      </c>
      <c r="G624" t="s">
        <v>257</v>
      </c>
      <c r="H624" t="s">
        <v>257</v>
      </c>
      <c r="I624">
        <v>0</v>
      </c>
      <c r="J624">
        <v>0</v>
      </c>
      <c r="K624">
        <v>7</v>
      </c>
      <c r="L624">
        <v>0</v>
      </c>
      <c r="M624">
        <v>0</v>
      </c>
    </row>
    <row r="625" spans="1:15" x14ac:dyDescent="0.25">
      <c r="A625" t="str">
        <f t="shared" si="9"/>
        <v>31 DayJanuary-March 2024NHS LanarkshireUpper GI - Oesophagogastric</v>
      </c>
      <c r="B625" t="s">
        <v>255</v>
      </c>
      <c r="C625" t="s">
        <v>258</v>
      </c>
      <c r="D625" t="s">
        <v>171</v>
      </c>
      <c r="E625" t="s">
        <v>204</v>
      </c>
      <c r="F625">
        <v>36</v>
      </c>
      <c r="G625" t="s">
        <v>257</v>
      </c>
      <c r="H625" t="s">
        <v>257</v>
      </c>
      <c r="I625">
        <v>0</v>
      </c>
      <c r="J625">
        <v>0</v>
      </c>
      <c r="K625">
        <v>36</v>
      </c>
      <c r="L625">
        <v>0</v>
      </c>
      <c r="M625">
        <v>0</v>
      </c>
    </row>
    <row r="626" spans="1:15" x14ac:dyDescent="0.25">
      <c r="A626" t="str">
        <f t="shared" si="9"/>
        <v>31 DayJanuary-March 2024NHS LanarkshireUrological</v>
      </c>
      <c r="B626" t="s">
        <v>255</v>
      </c>
      <c r="C626" t="s">
        <v>258</v>
      </c>
      <c r="D626" t="s">
        <v>171</v>
      </c>
      <c r="E626" t="s">
        <v>205</v>
      </c>
      <c r="F626">
        <v>101</v>
      </c>
      <c r="G626" t="s">
        <v>257</v>
      </c>
      <c r="H626" t="s">
        <v>257</v>
      </c>
      <c r="I626">
        <v>0</v>
      </c>
      <c r="J626">
        <v>0</v>
      </c>
      <c r="K626">
        <v>101</v>
      </c>
      <c r="L626">
        <v>0</v>
      </c>
      <c r="M626">
        <v>9</v>
      </c>
      <c r="O626">
        <v>22</v>
      </c>
    </row>
    <row r="627" spans="1:15" x14ac:dyDescent="0.25">
      <c r="A627" t="str">
        <f t="shared" si="9"/>
        <v>31 DayJanuary-March 2024NHS LanarkshireUrology - Bladder</v>
      </c>
      <c r="B627" t="s">
        <v>255</v>
      </c>
      <c r="C627" t="s">
        <v>258</v>
      </c>
      <c r="D627" t="s">
        <v>171</v>
      </c>
      <c r="E627" t="s">
        <v>206</v>
      </c>
      <c r="F627">
        <v>8</v>
      </c>
      <c r="G627" t="s">
        <v>257</v>
      </c>
      <c r="H627" t="s">
        <v>257</v>
      </c>
      <c r="I627">
        <v>0</v>
      </c>
      <c r="J627">
        <v>0</v>
      </c>
      <c r="K627">
        <v>8</v>
      </c>
      <c r="L627">
        <v>0</v>
      </c>
      <c r="M627">
        <v>5</v>
      </c>
      <c r="O627">
        <v>49</v>
      </c>
    </row>
    <row r="628" spans="1:15" x14ac:dyDescent="0.25">
      <c r="A628" t="str">
        <f t="shared" si="9"/>
        <v>31 DayJanuary-March 2024NHS LanarkshireUrology - Other</v>
      </c>
      <c r="B628" t="s">
        <v>255</v>
      </c>
      <c r="C628" t="s">
        <v>258</v>
      </c>
      <c r="D628" t="s">
        <v>171</v>
      </c>
      <c r="E628" t="s">
        <v>207</v>
      </c>
      <c r="F628">
        <v>7</v>
      </c>
      <c r="G628" t="s">
        <v>257</v>
      </c>
      <c r="H628" t="s">
        <v>257</v>
      </c>
      <c r="I628">
        <v>0</v>
      </c>
      <c r="J628">
        <v>0</v>
      </c>
      <c r="K628">
        <v>7</v>
      </c>
      <c r="L628">
        <v>0</v>
      </c>
      <c r="M628">
        <v>2</v>
      </c>
    </row>
    <row r="629" spans="1:15" x14ac:dyDescent="0.25">
      <c r="A629" t="str">
        <f t="shared" si="9"/>
        <v>31 DayJanuary-March 2024NHS LanarkshireUrology - Prostate</v>
      </c>
      <c r="B629" t="s">
        <v>255</v>
      </c>
      <c r="C629" t="s">
        <v>258</v>
      </c>
      <c r="D629" t="s">
        <v>171</v>
      </c>
      <c r="E629" t="s">
        <v>208</v>
      </c>
      <c r="F629">
        <v>86</v>
      </c>
      <c r="G629" t="s">
        <v>257</v>
      </c>
      <c r="H629" t="s">
        <v>257</v>
      </c>
      <c r="I629">
        <v>0</v>
      </c>
      <c r="J629">
        <v>0</v>
      </c>
      <c r="K629">
        <v>86</v>
      </c>
      <c r="L629">
        <v>0</v>
      </c>
      <c r="M629">
        <v>2</v>
      </c>
    </row>
    <row r="630" spans="1:15" x14ac:dyDescent="0.25">
      <c r="A630" t="str">
        <f t="shared" si="9"/>
        <v>31 DayJanuary-March 2024NHS LothianAll Cancer Types*</v>
      </c>
      <c r="B630" t="s">
        <v>255</v>
      </c>
      <c r="C630" t="s">
        <v>258</v>
      </c>
      <c r="D630" t="s">
        <v>172</v>
      </c>
      <c r="E630" t="s">
        <v>198</v>
      </c>
      <c r="F630">
        <v>1215</v>
      </c>
      <c r="G630" t="s">
        <v>257</v>
      </c>
      <c r="H630" t="s">
        <v>257</v>
      </c>
      <c r="I630">
        <v>8</v>
      </c>
      <c r="J630">
        <v>0.65843621399176999</v>
      </c>
      <c r="K630">
        <v>1207</v>
      </c>
      <c r="L630">
        <v>33</v>
      </c>
      <c r="M630">
        <v>181</v>
      </c>
      <c r="N630">
        <v>21</v>
      </c>
      <c r="O630">
        <v>20</v>
      </c>
    </row>
    <row r="631" spans="1:15" x14ac:dyDescent="0.25">
      <c r="A631" t="str">
        <f t="shared" si="9"/>
        <v>31 DayJanuary-March 2024NHS LothianAll Cancer Types* (screened excluded)</v>
      </c>
      <c r="B631" t="s">
        <v>255</v>
      </c>
      <c r="C631" t="s">
        <v>258</v>
      </c>
      <c r="D631" t="s">
        <v>172</v>
      </c>
      <c r="E631" t="s">
        <v>199</v>
      </c>
      <c r="F631">
        <v>1106</v>
      </c>
      <c r="G631" t="s">
        <v>257</v>
      </c>
      <c r="H631" t="s">
        <v>257</v>
      </c>
      <c r="I631">
        <v>8</v>
      </c>
      <c r="J631">
        <v>0.72332730560578695</v>
      </c>
      <c r="K631">
        <v>1098</v>
      </c>
      <c r="L631">
        <v>32</v>
      </c>
      <c r="M631">
        <v>166</v>
      </c>
      <c r="N631">
        <v>22</v>
      </c>
      <c r="O631">
        <v>20</v>
      </c>
    </row>
    <row r="632" spans="1:15" x14ac:dyDescent="0.25">
      <c r="A632" t="str">
        <f t="shared" si="9"/>
        <v>31 DayJanuary-March 2024NHS LothianAll Cancer Types* (screened only)</v>
      </c>
      <c r="B632" t="s">
        <v>255</v>
      </c>
      <c r="C632" t="s">
        <v>258</v>
      </c>
      <c r="D632" t="s">
        <v>172</v>
      </c>
      <c r="E632" t="s">
        <v>200</v>
      </c>
      <c r="F632">
        <v>109</v>
      </c>
      <c r="G632" t="s">
        <v>257</v>
      </c>
      <c r="H632" t="s">
        <v>257</v>
      </c>
      <c r="I632">
        <v>0</v>
      </c>
      <c r="J632">
        <v>0</v>
      </c>
      <c r="K632">
        <v>109</v>
      </c>
      <c r="L632">
        <v>1</v>
      </c>
      <c r="M632">
        <v>15</v>
      </c>
      <c r="O632">
        <v>16</v>
      </c>
    </row>
    <row r="633" spans="1:15" x14ac:dyDescent="0.25">
      <c r="A633" t="str">
        <f t="shared" si="9"/>
        <v>31 DayJanuary-March 2024NHS LothianBreast</v>
      </c>
      <c r="B633" t="s">
        <v>255</v>
      </c>
      <c r="C633" t="s">
        <v>258</v>
      </c>
      <c r="D633" t="s">
        <v>172</v>
      </c>
      <c r="E633" t="s">
        <v>22</v>
      </c>
      <c r="F633">
        <v>202</v>
      </c>
      <c r="G633" t="s">
        <v>257</v>
      </c>
      <c r="H633" t="s">
        <v>257</v>
      </c>
      <c r="I633">
        <v>0</v>
      </c>
      <c r="J633">
        <v>0</v>
      </c>
      <c r="K633">
        <v>202</v>
      </c>
      <c r="L633">
        <v>5</v>
      </c>
      <c r="M633">
        <v>16</v>
      </c>
      <c r="N633">
        <v>12</v>
      </c>
      <c r="O633">
        <v>12</v>
      </c>
    </row>
    <row r="634" spans="1:15" x14ac:dyDescent="0.25">
      <c r="A634" t="str">
        <f t="shared" si="9"/>
        <v>31 DayJanuary-March 2024NHS LothianBreast (screened excluded)</v>
      </c>
      <c r="B634" t="s">
        <v>255</v>
      </c>
      <c r="C634" t="s">
        <v>258</v>
      </c>
      <c r="D634" t="s">
        <v>172</v>
      </c>
      <c r="E634" t="s">
        <v>201</v>
      </c>
      <c r="F634">
        <v>125</v>
      </c>
      <c r="G634" t="s">
        <v>257</v>
      </c>
      <c r="H634" t="s">
        <v>257</v>
      </c>
      <c r="I634">
        <v>0</v>
      </c>
      <c r="J634">
        <v>0</v>
      </c>
      <c r="K634">
        <v>125</v>
      </c>
      <c r="L634">
        <v>4</v>
      </c>
      <c r="M634">
        <v>14</v>
      </c>
      <c r="N634">
        <v>18</v>
      </c>
      <c r="O634">
        <v>12</v>
      </c>
    </row>
    <row r="635" spans="1:15" x14ac:dyDescent="0.25">
      <c r="A635" t="str">
        <f t="shared" si="9"/>
        <v>31 DayJanuary-March 2024NHS LothianBreast (screened only)</v>
      </c>
      <c r="B635" t="s">
        <v>255</v>
      </c>
      <c r="C635" t="s">
        <v>258</v>
      </c>
      <c r="D635" t="s">
        <v>172</v>
      </c>
      <c r="E635" t="s">
        <v>202</v>
      </c>
      <c r="F635">
        <v>77</v>
      </c>
      <c r="G635" t="s">
        <v>257</v>
      </c>
      <c r="H635" t="s">
        <v>257</v>
      </c>
      <c r="I635">
        <v>0</v>
      </c>
      <c r="J635">
        <v>0</v>
      </c>
      <c r="K635">
        <v>77</v>
      </c>
      <c r="L635">
        <v>1</v>
      </c>
      <c r="M635">
        <v>2</v>
      </c>
    </row>
    <row r="636" spans="1:15" x14ac:dyDescent="0.25">
      <c r="A636" t="str">
        <f t="shared" si="9"/>
        <v>31 DayJanuary-March 2024NHS LothianCervical</v>
      </c>
      <c r="B636" t="s">
        <v>255</v>
      </c>
      <c r="C636" t="s">
        <v>258</v>
      </c>
      <c r="D636" t="s">
        <v>172</v>
      </c>
      <c r="E636" t="s">
        <v>23</v>
      </c>
      <c r="F636">
        <v>6</v>
      </c>
      <c r="G636" t="s">
        <v>257</v>
      </c>
      <c r="H636" t="s">
        <v>257</v>
      </c>
      <c r="I636">
        <v>1</v>
      </c>
      <c r="J636">
        <v>16.6666666666667</v>
      </c>
      <c r="K636">
        <v>5</v>
      </c>
      <c r="L636">
        <v>0</v>
      </c>
      <c r="M636">
        <v>1</v>
      </c>
    </row>
    <row r="637" spans="1:15" x14ac:dyDescent="0.25">
      <c r="A637" t="str">
        <f t="shared" si="9"/>
        <v>31 DayJanuary-March 2024NHS LothianCervical (screened excluded)</v>
      </c>
      <c r="B637" t="s">
        <v>255</v>
      </c>
      <c r="C637" t="s">
        <v>258</v>
      </c>
      <c r="D637" t="s">
        <v>172</v>
      </c>
      <c r="E637" t="s">
        <v>24</v>
      </c>
      <c r="F637">
        <v>5</v>
      </c>
      <c r="G637" t="s">
        <v>257</v>
      </c>
      <c r="H637" t="s">
        <v>257</v>
      </c>
      <c r="I637">
        <v>1</v>
      </c>
      <c r="J637">
        <v>20</v>
      </c>
      <c r="K637">
        <v>4</v>
      </c>
      <c r="L637">
        <v>0</v>
      </c>
      <c r="M637">
        <v>1</v>
      </c>
    </row>
    <row r="638" spans="1:15" x14ac:dyDescent="0.25">
      <c r="A638" t="str">
        <f t="shared" si="9"/>
        <v>31 DayJanuary-March 2024NHS LothianCervical (screened only)</v>
      </c>
      <c r="B638" t="s">
        <v>255</v>
      </c>
      <c r="C638" t="s">
        <v>258</v>
      </c>
      <c r="D638" t="s">
        <v>172</v>
      </c>
      <c r="E638" t="s">
        <v>25</v>
      </c>
      <c r="F638">
        <v>1</v>
      </c>
      <c r="G638" t="s">
        <v>257</v>
      </c>
      <c r="H638" t="s">
        <v>257</v>
      </c>
      <c r="I638">
        <v>0</v>
      </c>
      <c r="J638">
        <v>0</v>
      </c>
      <c r="K638">
        <v>1</v>
      </c>
      <c r="L638">
        <v>0</v>
      </c>
      <c r="M638">
        <v>0</v>
      </c>
    </row>
    <row r="639" spans="1:15" x14ac:dyDescent="0.25">
      <c r="A639" t="str">
        <f t="shared" si="9"/>
        <v>31 DayJanuary-March 2024NHS LothianColorectal</v>
      </c>
      <c r="B639" t="s">
        <v>255</v>
      </c>
      <c r="C639" t="s">
        <v>258</v>
      </c>
      <c r="D639" t="s">
        <v>172</v>
      </c>
      <c r="E639" t="s">
        <v>26</v>
      </c>
      <c r="F639">
        <v>136</v>
      </c>
      <c r="G639" t="s">
        <v>257</v>
      </c>
      <c r="H639" t="s">
        <v>257</v>
      </c>
      <c r="I639">
        <v>2</v>
      </c>
      <c r="J639">
        <v>1.47058823529412</v>
      </c>
      <c r="K639">
        <v>134</v>
      </c>
      <c r="L639">
        <v>4</v>
      </c>
      <c r="M639">
        <v>45</v>
      </c>
      <c r="N639">
        <v>16</v>
      </c>
      <c r="O639">
        <v>14</v>
      </c>
    </row>
    <row r="640" spans="1:15" x14ac:dyDescent="0.25">
      <c r="A640" t="str">
        <f t="shared" si="9"/>
        <v>31 DayJanuary-March 2024NHS LothianColorectal (screened excluded)</v>
      </c>
      <c r="B640" t="s">
        <v>255</v>
      </c>
      <c r="C640" t="s">
        <v>258</v>
      </c>
      <c r="D640" t="s">
        <v>172</v>
      </c>
      <c r="E640" t="s">
        <v>27</v>
      </c>
      <c r="F640">
        <v>105</v>
      </c>
      <c r="G640" t="s">
        <v>257</v>
      </c>
      <c r="H640" t="s">
        <v>257</v>
      </c>
      <c r="I640">
        <v>2</v>
      </c>
      <c r="J640">
        <v>1.9047619047619</v>
      </c>
      <c r="K640">
        <v>103</v>
      </c>
      <c r="L640">
        <v>4</v>
      </c>
      <c r="M640">
        <v>32</v>
      </c>
      <c r="N640">
        <v>16</v>
      </c>
      <c r="O640">
        <v>14</v>
      </c>
    </row>
    <row r="641" spans="1:15" x14ac:dyDescent="0.25">
      <c r="A641" t="str">
        <f t="shared" si="9"/>
        <v>31 DayJanuary-March 2024NHS LothianColorectal (screened only)</v>
      </c>
      <c r="B641" t="s">
        <v>255</v>
      </c>
      <c r="C641" t="s">
        <v>258</v>
      </c>
      <c r="D641" t="s">
        <v>172</v>
      </c>
      <c r="E641" t="s">
        <v>28</v>
      </c>
      <c r="F641">
        <v>31</v>
      </c>
      <c r="G641" t="s">
        <v>257</v>
      </c>
      <c r="H641" t="s">
        <v>257</v>
      </c>
      <c r="I641">
        <v>0</v>
      </c>
      <c r="J641">
        <v>0</v>
      </c>
      <c r="K641">
        <v>31</v>
      </c>
      <c r="L641">
        <v>0</v>
      </c>
      <c r="M641">
        <v>13</v>
      </c>
      <c r="O641">
        <v>14</v>
      </c>
    </row>
    <row r="642" spans="1:15" x14ac:dyDescent="0.25">
      <c r="A642" t="str">
        <f t="shared" si="9"/>
        <v>31 DayJanuary-March 2024NHS LothianHead &amp; Neck</v>
      </c>
      <c r="B642" t="s">
        <v>255</v>
      </c>
      <c r="C642" t="s">
        <v>258</v>
      </c>
      <c r="D642" t="s">
        <v>172</v>
      </c>
      <c r="E642" t="s">
        <v>29</v>
      </c>
      <c r="F642">
        <v>57</v>
      </c>
      <c r="G642" t="s">
        <v>257</v>
      </c>
      <c r="H642" t="s">
        <v>257</v>
      </c>
      <c r="I642">
        <v>0</v>
      </c>
      <c r="J642">
        <v>0</v>
      </c>
      <c r="K642">
        <v>57</v>
      </c>
      <c r="L642">
        <v>1</v>
      </c>
      <c r="M642">
        <v>21</v>
      </c>
      <c r="O642">
        <v>17</v>
      </c>
    </row>
    <row r="643" spans="1:15" x14ac:dyDescent="0.25">
      <c r="A643" t="str">
        <f t="shared" ref="A643:A706" si="10">CONCATENATE(B643,C643,D643,E643)</f>
        <v>31 DayJanuary-March 2024NHS LothianLung</v>
      </c>
      <c r="B643" t="s">
        <v>255</v>
      </c>
      <c r="C643" t="s">
        <v>258</v>
      </c>
      <c r="D643" t="s">
        <v>172</v>
      </c>
      <c r="E643" t="s">
        <v>30</v>
      </c>
      <c r="F643">
        <v>213</v>
      </c>
      <c r="G643" t="s">
        <v>257</v>
      </c>
      <c r="H643" t="s">
        <v>257</v>
      </c>
      <c r="I643">
        <v>0</v>
      </c>
      <c r="J643">
        <v>0</v>
      </c>
      <c r="K643">
        <v>213</v>
      </c>
      <c r="L643">
        <v>7</v>
      </c>
      <c r="M643">
        <v>23</v>
      </c>
      <c r="N643">
        <v>28</v>
      </c>
      <c r="O643">
        <v>20</v>
      </c>
    </row>
    <row r="644" spans="1:15" x14ac:dyDescent="0.25">
      <c r="A644" t="str">
        <f t="shared" si="10"/>
        <v>31 DayJanuary-March 2024NHS LothianLymphoma</v>
      </c>
      <c r="B644" t="s">
        <v>255</v>
      </c>
      <c r="C644" t="s">
        <v>258</v>
      </c>
      <c r="D644" t="s">
        <v>172</v>
      </c>
      <c r="E644" t="s">
        <v>31</v>
      </c>
      <c r="F644">
        <v>37</v>
      </c>
      <c r="G644" t="s">
        <v>257</v>
      </c>
      <c r="H644" t="s">
        <v>257</v>
      </c>
      <c r="I644">
        <v>0</v>
      </c>
      <c r="J644">
        <v>0</v>
      </c>
      <c r="K644">
        <v>37</v>
      </c>
      <c r="L644">
        <v>0</v>
      </c>
      <c r="M644">
        <v>1</v>
      </c>
    </row>
    <row r="645" spans="1:15" x14ac:dyDescent="0.25">
      <c r="A645" t="str">
        <f t="shared" si="10"/>
        <v>31 DayJanuary-March 2024NHS LothianMelanoma</v>
      </c>
      <c r="B645" t="s">
        <v>255</v>
      </c>
      <c r="C645" t="s">
        <v>258</v>
      </c>
      <c r="D645" t="s">
        <v>172</v>
      </c>
      <c r="E645" t="s">
        <v>32</v>
      </c>
      <c r="F645">
        <v>60</v>
      </c>
      <c r="G645" t="s">
        <v>257</v>
      </c>
      <c r="H645" t="s">
        <v>257</v>
      </c>
      <c r="I645">
        <v>1</v>
      </c>
      <c r="J645">
        <v>1.6666666666666701</v>
      </c>
      <c r="K645">
        <v>59</v>
      </c>
      <c r="L645">
        <v>5</v>
      </c>
      <c r="M645">
        <v>3</v>
      </c>
      <c r="N645">
        <v>26</v>
      </c>
      <c r="O645">
        <v>13</v>
      </c>
    </row>
    <row r="646" spans="1:15" x14ac:dyDescent="0.25">
      <c r="A646" t="str">
        <f t="shared" si="10"/>
        <v>31 DayJanuary-March 2024NHS LothianOvarian</v>
      </c>
      <c r="B646" t="s">
        <v>255</v>
      </c>
      <c r="C646" t="s">
        <v>258</v>
      </c>
      <c r="D646" t="s">
        <v>172</v>
      </c>
      <c r="E646" t="s">
        <v>33</v>
      </c>
      <c r="F646">
        <v>15</v>
      </c>
      <c r="G646" t="s">
        <v>257</v>
      </c>
      <c r="H646" t="s">
        <v>257</v>
      </c>
      <c r="I646">
        <v>0</v>
      </c>
      <c r="J646">
        <v>0</v>
      </c>
      <c r="K646">
        <v>15</v>
      </c>
      <c r="L646">
        <v>0</v>
      </c>
      <c r="M646">
        <v>2</v>
      </c>
    </row>
    <row r="647" spans="1:15" x14ac:dyDescent="0.25">
      <c r="A647" t="str">
        <f t="shared" si="10"/>
        <v>31 DayJanuary-March 2024NHS LothianUpper GI</v>
      </c>
      <c r="B647" t="s">
        <v>255</v>
      </c>
      <c r="C647" t="s">
        <v>258</v>
      </c>
      <c r="D647" t="s">
        <v>172</v>
      </c>
      <c r="E647" t="s">
        <v>34</v>
      </c>
      <c r="F647">
        <v>132</v>
      </c>
      <c r="G647" t="s">
        <v>257</v>
      </c>
      <c r="H647" t="s">
        <v>257</v>
      </c>
      <c r="I647">
        <v>1</v>
      </c>
      <c r="J647">
        <v>0.75757575757575801</v>
      </c>
      <c r="K647">
        <v>131</v>
      </c>
      <c r="L647">
        <v>2</v>
      </c>
      <c r="M647">
        <v>14</v>
      </c>
      <c r="O647">
        <v>7</v>
      </c>
    </row>
    <row r="648" spans="1:15" x14ac:dyDescent="0.25">
      <c r="A648" t="str">
        <f t="shared" si="10"/>
        <v>31 DayJanuary-March 2024NHS LothianUpper GI - Hepatopancreatobiliary</v>
      </c>
      <c r="B648" t="s">
        <v>255</v>
      </c>
      <c r="C648" t="s">
        <v>258</v>
      </c>
      <c r="D648" t="s">
        <v>172</v>
      </c>
      <c r="E648" t="s">
        <v>203</v>
      </c>
      <c r="F648">
        <v>68</v>
      </c>
      <c r="G648" t="s">
        <v>257</v>
      </c>
      <c r="H648" t="s">
        <v>257</v>
      </c>
      <c r="I648">
        <v>0</v>
      </c>
      <c r="J648">
        <v>0</v>
      </c>
      <c r="K648">
        <v>68</v>
      </c>
      <c r="L648">
        <v>0</v>
      </c>
      <c r="M648">
        <v>7</v>
      </c>
      <c r="O648">
        <v>18</v>
      </c>
    </row>
    <row r="649" spans="1:15" x14ac:dyDescent="0.25">
      <c r="A649" t="str">
        <f t="shared" si="10"/>
        <v>31 DayJanuary-March 2024NHS LothianUpper GI - Oesophagogastric</v>
      </c>
      <c r="B649" t="s">
        <v>255</v>
      </c>
      <c r="C649" t="s">
        <v>258</v>
      </c>
      <c r="D649" t="s">
        <v>172</v>
      </c>
      <c r="E649" t="s">
        <v>204</v>
      </c>
      <c r="F649">
        <v>64</v>
      </c>
      <c r="G649" t="s">
        <v>257</v>
      </c>
      <c r="H649" t="s">
        <v>257</v>
      </c>
      <c r="I649">
        <v>1</v>
      </c>
      <c r="J649">
        <v>1.5625</v>
      </c>
      <c r="K649">
        <v>63</v>
      </c>
      <c r="L649">
        <v>2</v>
      </c>
      <c r="M649">
        <v>7</v>
      </c>
      <c r="O649">
        <v>3</v>
      </c>
    </row>
    <row r="650" spans="1:15" x14ac:dyDescent="0.25">
      <c r="A650" t="str">
        <f t="shared" si="10"/>
        <v>31 DayJanuary-March 2024NHS LothianUrological</v>
      </c>
      <c r="B650" t="s">
        <v>255</v>
      </c>
      <c r="C650" t="s">
        <v>258</v>
      </c>
      <c r="D650" t="s">
        <v>172</v>
      </c>
      <c r="E650" t="s">
        <v>205</v>
      </c>
      <c r="F650">
        <v>357</v>
      </c>
      <c r="G650" t="s">
        <v>257</v>
      </c>
      <c r="H650" t="s">
        <v>257</v>
      </c>
      <c r="I650">
        <v>3</v>
      </c>
      <c r="J650">
        <v>0.84033613445378197</v>
      </c>
      <c r="K650">
        <v>354</v>
      </c>
      <c r="L650">
        <v>9</v>
      </c>
      <c r="M650">
        <v>55</v>
      </c>
      <c r="N650">
        <v>28</v>
      </c>
      <c r="O650">
        <v>43</v>
      </c>
    </row>
    <row r="651" spans="1:15" x14ac:dyDescent="0.25">
      <c r="A651" t="str">
        <f t="shared" si="10"/>
        <v>31 DayJanuary-March 2024NHS LothianUrology - Bladder</v>
      </c>
      <c r="B651" t="s">
        <v>255</v>
      </c>
      <c r="C651" t="s">
        <v>258</v>
      </c>
      <c r="D651" t="s">
        <v>172</v>
      </c>
      <c r="E651" t="s">
        <v>206</v>
      </c>
      <c r="F651">
        <v>35</v>
      </c>
      <c r="G651" t="s">
        <v>257</v>
      </c>
      <c r="H651" t="s">
        <v>257</v>
      </c>
      <c r="I651">
        <v>0</v>
      </c>
      <c r="J651">
        <v>0</v>
      </c>
      <c r="K651">
        <v>35</v>
      </c>
      <c r="L651">
        <v>3</v>
      </c>
      <c r="M651">
        <v>7</v>
      </c>
      <c r="N651">
        <v>23</v>
      </c>
      <c r="O651">
        <v>26</v>
      </c>
    </row>
    <row r="652" spans="1:15" x14ac:dyDescent="0.25">
      <c r="A652" t="str">
        <f t="shared" si="10"/>
        <v>31 DayJanuary-March 2024NHS LothianUrology - Other</v>
      </c>
      <c r="B652" t="s">
        <v>255</v>
      </c>
      <c r="C652" t="s">
        <v>258</v>
      </c>
      <c r="D652" t="s">
        <v>172</v>
      </c>
      <c r="E652" t="s">
        <v>207</v>
      </c>
      <c r="F652">
        <v>88</v>
      </c>
      <c r="G652" t="s">
        <v>257</v>
      </c>
      <c r="H652" t="s">
        <v>257</v>
      </c>
      <c r="I652">
        <v>2</v>
      </c>
      <c r="J652">
        <v>2.2727272727272698</v>
      </c>
      <c r="K652">
        <v>86</v>
      </c>
      <c r="L652">
        <v>3</v>
      </c>
      <c r="M652">
        <v>25</v>
      </c>
      <c r="N652">
        <v>21</v>
      </c>
      <c r="O652">
        <v>48</v>
      </c>
    </row>
    <row r="653" spans="1:15" x14ac:dyDescent="0.25">
      <c r="A653" t="str">
        <f t="shared" si="10"/>
        <v>31 DayJanuary-March 2024NHS LothianUrology - Prostate</v>
      </c>
      <c r="B653" t="s">
        <v>255</v>
      </c>
      <c r="C653" t="s">
        <v>258</v>
      </c>
      <c r="D653" t="s">
        <v>172</v>
      </c>
      <c r="E653" t="s">
        <v>208</v>
      </c>
      <c r="F653">
        <v>234</v>
      </c>
      <c r="G653" t="s">
        <v>257</v>
      </c>
      <c r="H653" t="s">
        <v>257</v>
      </c>
      <c r="I653">
        <v>1</v>
      </c>
      <c r="J653">
        <v>0.427350427350427</v>
      </c>
      <c r="K653">
        <v>233</v>
      </c>
      <c r="L653">
        <v>3</v>
      </c>
      <c r="M653">
        <v>23</v>
      </c>
      <c r="N653">
        <v>63</v>
      </c>
      <c r="O653">
        <v>37</v>
      </c>
    </row>
    <row r="654" spans="1:15" x14ac:dyDescent="0.25">
      <c r="A654" t="str">
        <f t="shared" si="10"/>
        <v>31 DayJanuary-March 2024NHS OrkneyAll Cancer Types*</v>
      </c>
      <c r="B654" t="s">
        <v>255</v>
      </c>
      <c r="C654" t="s">
        <v>258</v>
      </c>
      <c r="D654" t="s">
        <v>173</v>
      </c>
      <c r="E654" t="s">
        <v>198</v>
      </c>
      <c r="F654">
        <v>5</v>
      </c>
      <c r="G654" t="s">
        <v>257</v>
      </c>
      <c r="H654" t="s">
        <v>257</v>
      </c>
      <c r="I654">
        <v>0</v>
      </c>
      <c r="J654">
        <v>0</v>
      </c>
      <c r="K654">
        <v>5</v>
      </c>
      <c r="L654">
        <v>0</v>
      </c>
      <c r="M654">
        <v>2</v>
      </c>
    </row>
    <row r="655" spans="1:15" x14ac:dyDescent="0.25">
      <c r="A655" t="str">
        <f t="shared" si="10"/>
        <v>31 DayJanuary-March 2024NHS OrkneyAll Cancer Types* (screened excluded)</v>
      </c>
      <c r="B655" t="s">
        <v>255</v>
      </c>
      <c r="C655" t="s">
        <v>258</v>
      </c>
      <c r="D655" t="s">
        <v>173</v>
      </c>
      <c r="E655" t="s">
        <v>199</v>
      </c>
      <c r="F655">
        <v>5</v>
      </c>
      <c r="G655" t="s">
        <v>257</v>
      </c>
      <c r="H655" t="s">
        <v>257</v>
      </c>
      <c r="I655">
        <v>0</v>
      </c>
      <c r="J655">
        <v>0</v>
      </c>
      <c r="K655">
        <v>5</v>
      </c>
      <c r="L655">
        <v>0</v>
      </c>
      <c r="M655">
        <v>2</v>
      </c>
    </row>
    <row r="656" spans="1:15" x14ac:dyDescent="0.25">
      <c r="A656" t="str">
        <f t="shared" si="10"/>
        <v>31 DayJanuary-March 2024NHS OrkneyColorectal</v>
      </c>
      <c r="B656" t="s">
        <v>255</v>
      </c>
      <c r="C656" t="s">
        <v>258</v>
      </c>
      <c r="D656" t="s">
        <v>173</v>
      </c>
      <c r="E656" t="s">
        <v>26</v>
      </c>
      <c r="F656">
        <v>1</v>
      </c>
      <c r="G656" t="s">
        <v>257</v>
      </c>
      <c r="H656" t="s">
        <v>257</v>
      </c>
      <c r="I656">
        <v>0</v>
      </c>
      <c r="J656">
        <v>0</v>
      </c>
      <c r="K656">
        <v>1</v>
      </c>
      <c r="L656">
        <v>0</v>
      </c>
      <c r="M656">
        <v>1</v>
      </c>
    </row>
    <row r="657" spans="1:15" x14ac:dyDescent="0.25">
      <c r="A657" t="str">
        <f t="shared" si="10"/>
        <v>31 DayJanuary-March 2024NHS OrkneyColorectal (screened excluded)</v>
      </c>
      <c r="B657" t="s">
        <v>255</v>
      </c>
      <c r="C657" t="s">
        <v>258</v>
      </c>
      <c r="D657" t="s">
        <v>173</v>
      </c>
      <c r="E657" t="s">
        <v>27</v>
      </c>
      <c r="F657">
        <v>1</v>
      </c>
      <c r="G657" t="s">
        <v>257</v>
      </c>
      <c r="H657" t="s">
        <v>257</v>
      </c>
      <c r="I657">
        <v>0</v>
      </c>
      <c r="J657">
        <v>0</v>
      </c>
      <c r="K657">
        <v>1</v>
      </c>
      <c r="L657">
        <v>0</v>
      </c>
      <c r="M657">
        <v>1</v>
      </c>
    </row>
    <row r="658" spans="1:15" x14ac:dyDescent="0.25">
      <c r="A658" t="str">
        <f t="shared" si="10"/>
        <v>31 DayJanuary-March 2024NHS OrkneyMelanoma</v>
      </c>
      <c r="B658" t="s">
        <v>255</v>
      </c>
      <c r="C658" t="s">
        <v>258</v>
      </c>
      <c r="D658" t="s">
        <v>173</v>
      </c>
      <c r="E658" t="s">
        <v>32</v>
      </c>
      <c r="F658">
        <v>2</v>
      </c>
      <c r="G658" t="s">
        <v>257</v>
      </c>
      <c r="H658" t="s">
        <v>257</v>
      </c>
      <c r="I658">
        <v>0</v>
      </c>
      <c r="J658">
        <v>0</v>
      </c>
      <c r="K658">
        <v>2</v>
      </c>
      <c r="L658">
        <v>0</v>
      </c>
      <c r="M658">
        <v>0</v>
      </c>
    </row>
    <row r="659" spans="1:15" x14ac:dyDescent="0.25">
      <c r="A659" t="str">
        <f t="shared" si="10"/>
        <v>31 DayJanuary-March 2024NHS OrkneyOvarian</v>
      </c>
      <c r="B659" t="s">
        <v>255</v>
      </c>
      <c r="C659" t="s">
        <v>258</v>
      </c>
      <c r="D659" t="s">
        <v>173</v>
      </c>
      <c r="E659" t="s">
        <v>33</v>
      </c>
      <c r="F659">
        <v>1</v>
      </c>
      <c r="G659" t="s">
        <v>257</v>
      </c>
      <c r="H659" t="s">
        <v>257</v>
      </c>
      <c r="I659">
        <v>0</v>
      </c>
      <c r="J659">
        <v>0</v>
      </c>
      <c r="K659">
        <v>1</v>
      </c>
      <c r="L659">
        <v>0</v>
      </c>
      <c r="M659">
        <v>1</v>
      </c>
    </row>
    <row r="660" spans="1:15" x14ac:dyDescent="0.25">
      <c r="A660" t="str">
        <f t="shared" si="10"/>
        <v>31 DayJanuary-March 2024NHS OrkneyUpper GI</v>
      </c>
      <c r="B660" t="s">
        <v>255</v>
      </c>
      <c r="C660" t="s">
        <v>258</v>
      </c>
      <c r="D660" t="s">
        <v>173</v>
      </c>
      <c r="E660" t="s">
        <v>34</v>
      </c>
      <c r="F660">
        <v>1</v>
      </c>
      <c r="G660" t="s">
        <v>257</v>
      </c>
      <c r="H660" t="s">
        <v>257</v>
      </c>
      <c r="I660">
        <v>0</v>
      </c>
      <c r="J660">
        <v>0</v>
      </c>
      <c r="K660">
        <v>1</v>
      </c>
      <c r="L660">
        <v>0</v>
      </c>
      <c r="M660">
        <v>0</v>
      </c>
    </row>
    <row r="661" spans="1:15" x14ac:dyDescent="0.25">
      <c r="A661" t="str">
        <f t="shared" si="10"/>
        <v>31 DayJanuary-March 2024NHS OrkneyUpper GI - Oesophagogastric</v>
      </c>
      <c r="B661" t="s">
        <v>255</v>
      </c>
      <c r="C661" t="s">
        <v>258</v>
      </c>
      <c r="D661" t="s">
        <v>173</v>
      </c>
      <c r="E661" t="s">
        <v>204</v>
      </c>
      <c r="F661">
        <v>1</v>
      </c>
      <c r="G661" t="s">
        <v>257</v>
      </c>
      <c r="H661" t="s">
        <v>257</v>
      </c>
      <c r="I661">
        <v>0</v>
      </c>
      <c r="J661">
        <v>0</v>
      </c>
      <c r="K661">
        <v>1</v>
      </c>
      <c r="L661">
        <v>0</v>
      </c>
      <c r="M661">
        <v>0</v>
      </c>
    </row>
    <row r="662" spans="1:15" x14ac:dyDescent="0.25">
      <c r="A662" t="str">
        <f t="shared" si="10"/>
        <v>31 DayJanuary-March 2024NHS ScotlandAll Cancer Types*</v>
      </c>
      <c r="B662" t="s">
        <v>255</v>
      </c>
      <c r="C662" t="s">
        <v>258</v>
      </c>
      <c r="D662" t="s">
        <v>0</v>
      </c>
      <c r="E662" t="s">
        <v>198</v>
      </c>
      <c r="F662">
        <v>6853</v>
      </c>
      <c r="G662" t="s">
        <v>257</v>
      </c>
      <c r="H662" t="s">
        <v>257</v>
      </c>
      <c r="I662">
        <v>107</v>
      </c>
      <c r="J662">
        <v>1.5613599883262801</v>
      </c>
      <c r="K662">
        <v>6746</v>
      </c>
      <c r="L662">
        <v>161</v>
      </c>
      <c r="M662">
        <v>777</v>
      </c>
      <c r="N662">
        <v>17</v>
      </c>
      <c r="O662">
        <v>17</v>
      </c>
    </row>
    <row r="663" spans="1:15" x14ac:dyDescent="0.25">
      <c r="A663" t="str">
        <f t="shared" si="10"/>
        <v>31 DayJanuary-March 2024NHS ScotlandAll Cancer Types* (screened excluded)</v>
      </c>
      <c r="B663" t="s">
        <v>255</v>
      </c>
      <c r="C663" t="s">
        <v>258</v>
      </c>
      <c r="D663" t="s">
        <v>0</v>
      </c>
      <c r="E663" t="s">
        <v>199</v>
      </c>
      <c r="F663">
        <v>6183</v>
      </c>
      <c r="G663" t="s">
        <v>257</v>
      </c>
      <c r="H663" t="s">
        <v>257</v>
      </c>
      <c r="I663">
        <v>104</v>
      </c>
      <c r="J663">
        <v>1.68203137635452</v>
      </c>
      <c r="K663">
        <v>6079</v>
      </c>
      <c r="L663">
        <v>134</v>
      </c>
      <c r="M663">
        <v>675</v>
      </c>
      <c r="N663">
        <v>17</v>
      </c>
      <c r="O663">
        <v>17</v>
      </c>
    </row>
    <row r="664" spans="1:15" x14ac:dyDescent="0.25">
      <c r="A664" t="str">
        <f t="shared" si="10"/>
        <v>31 DayJanuary-March 2024NHS ScotlandAll Cancer Types* (screened only)</v>
      </c>
      <c r="B664" t="s">
        <v>255</v>
      </c>
      <c r="C664" t="s">
        <v>258</v>
      </c>
      <c r="D664" t="s">
        <v>0</v>
      </c>
      <c r="E664" t="s">
        <v>200</v>
      </c>
      <c r="F664">
        <v>670</v>
      </c>
      <c r="G664" t="s">
        <v>257</v>
      </c>
      <c r="H664" t="s">
        <v>257</v>
      </c>
      <c r="I664">
        <v>3</v>
      </c>
      <c r="J664">
        <v>0.44776119402985098</v>
      </c>
      <c r="K664">
        <v>667</v>
      </c>
      <c r="L664">
        <v>27</v>
      </c>
      <c r="M664">
        <v>102</v>
      </c>
      <c r="N664">
        <v>14</v>
      </c>
      <c r="O664">
        <v>16</v>
      </c>
    </row>
    <row r="665" spans="1:15" x14ac:dyDescent="0.25">
      <c r="A665" t="str">
        <f t="shared" si="10"/>
        <v>31 DayJanuary-March 2024NHS ScotlandBreast</v>
      </c>
      <c r="B665" t="s">
        <v>255</v>
      </c>
      <c r="C665" t="s">
        <v>258</v>
      </c>
      <c r="D665" t="s">
        <v>0</v>
      </c>
      <c r="E665" t="s">
        <v>22</v>
      </c>
      <c r="F665">
        <v>1366</v>
      </c>
      <c r="G665" t="s">
        <v>257</v>
      </c>
      <c r="H665" t="s">
        <v>257</v>
      </c>
      <c r="I665">
        <v>1</v>
      </c>
      <c r="J665">
        <v>7.3206442166910704E-2</v>
      </c>
      <c r="K665">
        <v>1365</v>
      </c>
      <c r="L665">
        <v>52</v>
      </c>
      <c r="M665">
        <v>153</v>
      </c>
      <c r="N665">
        <v>10</v>
      </c>
      <c r="O665">
        <v>15</v>
      </c>
    </row>
    <row r="666" spans="1:15" x14ac:dyDescent="0.25">
      <c r="A666" t="str">
        <f t="shared" si="10"/>
        <v>31 DayJanuary-March 2024NHS ScotlandBreast (screened excluded)</v>
      </c>
      <c r="B666" t="s">
        <v>255</v>
      </c>
      <c r="C666" t="s">
        <v>258</v>
      </c>
      <c r="D666" t="s">
        <v>0</v>
      </c>
      <c r="E666" t="s">
        <v>201</v>
      </c>
      <c r="F666">
        <v>884</v>
      </c>
      <c r="G666" t="s">
        <v>257</v>
      </c>
      <c r="H666" t="s">
        <v>257</v>
      </c>
      <c r="I666">
        <v>1</v>
      </c>
      <c r="J666">
        <v>0.113122171945701</v>
      </c>
      <c r="K666">
        <v>883</v>
      </c>
      <c r="L666">
        <v>29</v>
      </c>
      <c r="M666">
        <v>106</v>
      </c>
      <c r="N666">
        <v>8</v>
      </c>
      <c r="O666">
        <v>14</v>
      </c>
    </row>
    <row r="667" spans="1:15" x14ac:dyDescent="0.25">
      <c r="A667" t="str">
        <f t="shared" si="10"/>
        <v>31 DayJanuary-March 2024NHS ScotlandBreast (screened only)</v>
      </c>
      <c r="B667" t="s">
        <v>255</v>
      </c>
      <c r="C667" t="s">
        <v>258</v>
      </c>
      <c r="D667" t="s">
        <v>0</v>
      </c>
      <c r="E667" t="s">
        <v>202</v>
      </c>
      <c r="F667">
        <v>482</v>
      </c>
      <c r="G667" t="s">
        <v>257</v>
      </c>
      <c r="H667" t="s">
        <v>257</v>
      </c>
      <c r="I667">
        <v>0</v>
      </c>
      <c r="J667">
        <v>0</v>
      </c>
      <c r="K667">
        <v>482</v>
      </c>
      <c r="L667">
        <v>23</v>
      </c>
      <c r="M667">
        <v>47</v>
      </c>
      <c r="N667">
        <v>13</v>
      </c>
      <c r="O667">
        <v>19</v>
      </c>
    </row>
    <row r="668" spans="1:15" x14ac:dyDescent="0.25">
      <c r="A668" t="str">
        <f t="shared" si="10"/>
        <v>31 DayJanuary-March 2024NHS ScotlandCervical</v>
      </c>
      <c r="B668" t="s">
        <v>255</v>
      </c>
      <c r="C668" t="s">
        <v>258</v>
      </c>
      <c r="D668" t="s">
        <v>0</v>
      </c>
      <c r="E668" t="s">
        <v>23</v>
      </c>
      <c r="F668">
        <v>48</v>
      </c>
      <c r="G668" t="s">
        <v>257</v>
      </c>
      <c r="H668" t="s">
        <v>257</v>
      </c>
      <c r="I668">
        <v>1</v>
      </c>
      <c r="J668">
        <v>2.0833333333333299</v>
      </c>
      <c r="K668">
        <v>47</v>
      </c>
      <c r="L668">
        <v>0</v>
      </c>
      <c r="M668">
        <v>6</v>
      </c>
      <c r="O668">
        <v>10</v>
      </c>
    </row>
    <row r="669" spans="1:15" x14ac:dyDescent="0.25">
      <c r="A669" t="str">
        <f t="shared" si="10"/>
        <v>31 DayJanuary-March 2024NHS ScotlandCervical (screened excluded)</v>
      </c>
      <c r="B669" t="s">
        <v>255</v>
      </c>
      <c r="C669" t="s">
        <v>258</v>
      </c>
      <c r="D669" t="s">
        <v>0</v>
      </c>
      <c r="E669" t="s">
        <v>24</v>
      </c>
      <c r="F669">
        <v>30</v>
      </c>
      <c r="G669" t="s">
        <v>257</v>
      </c>
      <c r="H669" t="s">
        <v>257</v>
      </c>
      <c r="I669">
        <v>1</v>
      </c>
      <c r="J669">
        <v>3.3333333333333299</v>
      </c>
      <c r="K669">
        <v>29</v>
      </c>
      <c r="L669">
        <v>0</v>
      </c>
      <c r="M669">
        <v>2</v>
      </c>
    </row>
    <row r="670" spans="1:15" x14ac:dyDescent="0.25">
      <c r="A670" t="str">
        <f t="shared" si="10"/>
        <v>31 DayJanuary-March 2024NHS ScotlandCervical (screened only)</v>
      </c>
      <c r="B670" t="s">
        <v>255</v>
      </c>
      <c r="C670" t="s">
        <v>258</v>
      </c>
      <c r="D670" t="s">
        <v>0</v>
      </c>
      <c r="E670" t="s">
        <v>25</v>
      </c>
      <c r="F670">
        <v>18</v>
      </c>
      <c r="G670" t="s">
        <v>257</v>
      </c>
      <c r="H670" t="s">
        <v>257</v>
      </c>
      <c r="I670">
        <v>0</v>
      </c>
      <c r="J670">
        <v>0</v>
      </c>
      <c r="K670">
        <v>18</v>
      </c>
      <c r="L670">
        <v>0</v>
      </c>
      <c r="M670">
        <v>4</v>
      </c>
      <c r="O670">
        <v>8</v>
      </c>
    </row>
    <row r="671" spans="1:15" x14ac:dyDescent="0.25">
      <c r="A671" t="str">
        <f t="shared" si="10"/>
        <v>31 DayJanuary-March 2024NHS ScotlandColorectal</v>
      </c>
      <c r="B671" t="s">
        <v>255</v>
      </c>
      <c r="C671" t="s">
        <v>258</v>
      </c>
      <c r="D671" t="s">
        <v>0</v>
      </c>
      <c r="E671" t="s">
        <v>26</v>
      </c>
      <c r="F671">
        <v>912</v>
      </c>
      <c r="G671" t="s">
        <v>257</v>
      </c>
      <c r="H671" t="s">
        <v>257</v>
      </c>
      <c r="I671">
        <v>14</v>
      </c>
      <c r="J671">
        <v>1.5350877192982499</v>
      </c>
      <c r="K671">
        <v>898</v>
      </c>
      <c r="L671">
        <v>17</v>
      </c>
      <c r="M671">
        <v>182</v>
      </c>
      <c r="N671">
        <v>21</v>
      </c>
      <c r="O671">
        <v>15</v>
      </c>
    </row>
    <row r="672" spans="1:15" x14ac:dyDescent="0.25">
      <c r="A672" t="str">
        <f t="shared" si="10"/>
        <v>31 DayJanuary-March 2024NHS ScotlandColorectal (screened excluded)</v>
      </c>
      <c r="B672" t="s">
        <v>255</v>
      </c>
      <c r="C672" t="s">
        <v>258</v>
      </c>
      <c r="D672" t="s">
        <v>0</v>
      </c>
      <c r="E672" t="s">
        <v>27</v>
      </c>
      <c r="F672">
        <v>742</v>
      </c>
      <c r="G672" t="s">
        <v>257</v>
      </c>
      <c r="H672" t="s">
        <v>257</v>
      </c>
      <c r="I672">
        <v>11</v>
      </c>
      <c r="J672">
        <v>1.48247978436658</v>
      </c>
      <c r="K672">
        <v>731</v>
      </c>
      <c r="L672">
        <v>13</v>
      </c>
      <c r="M672">
        <v>131</v>
      </c>
      <c r="N672">
        <v>21</v>
      </c>
      <c r="O672">
        <v>15</v>
      </c>
    </row>
    <row r="673" spans="1:15" x14ac:dyDescent="0.25">
      <c r="A673" t="str">
        <f t="shared" si="10"/>
        <v>31 DayJanuary-March 2024NHS ScotlandColorectal (screened only)</v>
      </c>
      <c r="B673" t="s">
        <v>255</v>
      </c>
      <c r="C673" t="s">
        <v>258</v>
      </c>
      <c r="D673" t="s">
        <v>0</v>
      </c>
      <c r="E673" t="s">
        <v>28</v>
      </c>
      <c r="F673">
        <v>170</v>
      </c>
      <c r="G673" t="s">
        <v>257</v>
      </c>
      <c r="H673" t="s">
        <v>257</v>
      </c>
      <c r="I673">
        <v>3</v>
      </c>
      <c r="J673">
        <v>1.76470588235294</v>
      </c>
      <c r="K673">
        <v>167</v>
      </c>
      <c r="L673">
        <v>4</v>
      </c>
      <c r="M673">
        <v>51</v>
      </c>
      <c r="N673">
        <v>34</v>
      </c>
      <c r="O673">
        <v>15</v>
      </c>
    </row>
    <row r="674" spans="1:15" x14ac:dyDescent="0.25">
      <c r="A674" t="str">
        <f t="shared" si="10"/>
        <v>31 DayJanuary-March 2024NHS ScotlandHead &amp; Neck</v>
      </c>
      <c r="B674" t="s">
        <v>255</v>
      </c>
      <c r="C674" t="s">
        <v>258</v>
      </c>
      <c r="D674" t="s">
        <v>0</v>
      </c>
      <c r="E674" t="s">
        <v>29</v>
      </c>
      <c r="F674">
        <v>264</v>
      </c>
      <c r="G674" t="s">
        <v>257</v>
      </c>
      <c r="H674" t="s">
        <v>257</v>
      </c>
      <c r="I674">
        <v>6</v>
      </c>
      <c r="J674">
        <v>2.2727272727272698</v>
      </c>
      <c r="K674">
        <v>258</v>
      </c>
      <c r="L674">
        <v>4</v>
      </c>
      <c r="M674">
        <v>50</v>
      </c>
      <c r="N674">
        <v>8</v>
      </c>
      <c r="O674">
        <v>14</v>
      </c>
    </row>
    <row r="675" spans="1:15" x14ac:dyDescent="0.25">
      <c r="A675" t="str">
        <f t="shared" si="10"/>
        <v>31 DayJanuary-March 2024NHS ScotlandLung</v>
      </c>
      <c r="B675" t="s">
        <v>255</v>
      </c>
      <c r="C675" t="s">
        <v>258</v>
      </c>
      <c r="D675" t="s">
        <v>0</v>
      </c>
      <c r="E675" t="s">
        <v>30</v>
      </c>
      <c r="F675">
        <v>1059</v>
      </c>
      <c r="G675" t="s">
        <v>257</v>
      </c>
      <c r="H675" t="s">
        <v>257</v>
      </c>
      <c r="I675">
        <v>43</v>
      </c>
      <c r="J675">
        <v>4.0604343720490998</v>
      </c>
      <c r="K675">
        <v>1016</v>
      </c>
      <c r="L675">
        <v>21</v>
      </c>
      <c r="M675">
        <v>94</v>
      </c>
      <c r="N675">
        <v>18</v>
      </c>
      <c r="O675">
        <v>14</v>
      </c>
    </row>
    <row r="676" spans="1:15" x14ac:dyDescent="0.25">
      <c r="A676" t="str">
        <f t="shared" si="10"/>
        <v>31 DayJanuary-March 2024NHS ScotlandLymphoma</v>
      </c>
      <c r="B676" t="s">
        <v>255</v>
      </c>
      <c r="C676" t="s">
        <v>258</v>
      </c>
      <c r="D676" t="s">
        <v>0</v>
      </c>
      <c r="E676" t="s">
        <v>31</v>
      </c>
      <c r="F676">
        <v>265</v>
      </c>
      <c r="G676" t="s">
        <v>257</v>
      </c>
      <c r="H676" t="s">
        <v>257</v>
      </c>
      <c r="I676">
        <v>8</v>
      </c>
      <c r="J676">
        <v>3.0188679245282999</v>
      </c>
      <c r="K676">
        <v>257</v>
      </c>
      <c r="L676">
        <v>3</v>
      </c>
      <c r="M676">
        <v>2</v>
      </c>
      <c r="N676">
        <v>17</v>
      </c>
    </row>
    <row r="677" spans="1:15" x14ac:dyDescent="0.25">
      <c r="A677" t="str">
        <f t="shared" si="10"/>
        <v>31 DayJanuary-March 2024NHS ScotlandMelanoma</v>
      </c>
      <c r="B677" t="s">
        <v>255</v>
      </c>
      <c r="C677" t="s">
        <v>258</v>
      </c>
      <c r="D677" t="s">
        <v>0</v>
      </c>
      <c r="E677" t="s">
        <v>32</v>
      </c>
      <c r="F677">
        <v>341</v>
      </c>
      <c r="G677" t="s">
        <v>257</v>
      </c>
      <c r="H677" t="s">
        <v>257</v>
      </c>
      <c r="I677">
        <v>1</v>
      </c>
      <c r="J677">
        <v>0.29325513196480901</v>
      </c>
      <c r="K677">
        <v>340</v>
      </c>
      <c r="L677">
        <v>11</v>
      </c>
      <c r="M677">
        <v>3</v>
      </c>
      <c r="N677">
        <v>26</v>
      </c>
      <c r="O677">
        <v>13</v>
      </c>
    </row>
    <row r="678" spans="1:15" x14ac:dyDescent="0.25">
      <c r="A678" t="str">
        <f t="shared" si="10"/>
        <v>31 DayJanuary-March 2024NHS ScotlandOvarian</v>
      </c>
      <c r="B678" t="s">
        <v>255</v>
      </c>
      <c r="C678" t="s">
        <v>258</v>
      </c>
      <c r="D678" t="s">
        <v>0</v>
      </c>
      <c r="E678" t="s">
        <v>33</v>
      </c>
      <c r="F678">
        <v>90</v>
      </c>
      <c r="G678" t="s">
        <v>257</v>
      </c>
      <c r="H678" t="s">
        <v>257</v>
      </c>
      <c r="I678">
        <v>1</v>
      </c>
      <c r="J678">
        <v>1.1111111111111101</v>
      </c>
      <c r="K678">
        <v>89</v>
      </c>
      <c r="L678">
        <v>1</v>
      </c>
      <c r="M678">
        <v>10</v>
      </c>
      <c r="O678">
        <v>12</v>
      </c>
    </row>
    <row r="679" spans="1:15" x14ac:dyDescent="0.25">
      <c r="A679" t="str">
        <f t="shared" si="10"/>
        <v>31 DayJanuary-March 2024NHS ScotlandUpper GI</v>
      </c>
      <c r="B679" t="s">
        <v>255</v>
      </c>
      <c r="C679" t="s">
        <v>258</v>
      </c>
      <c r="D679" t="s">
        <v>0</v>
      </c>
      <c r="E679" t="s">
        <v>34</v>
      </c>
      <c r="F679">
        <v>626</v>
      </c>
      <c r="G679" t="s">
        <v>257</v>
      </c>
      <c r="H679" t="s">
        <v>257</v>
      </c>
      <c r="I679">
        <v>15</v>
      </c>
      <c r="J679">
        <v>2.3961661341852998</v>
      </c>
      <c r="K679">
        <v>611</v>
      </c>
      <c r="L679">
        <v>9</v>
      </c>
      <c r="M679">
        <v>30</v>
      </c>
      <c r="N679">
        <v>24</v>
      </c>
      <c r="O679">
        <v>12</v>
      </c>
    </row>
    <row r="680" spans="1:15" x14ac:dyDescent="0.25">
      <c r="A680" t="str">
        <f t="shared" si="10"/>
        <v>31 DayJanuary-March 2024NHS ScotlandUpper GI - Hepatopancreatobiliary</v>
      </c>
      <c r="B680" t="s">
        <v>255</v>
      </c>
      <c r="C680" t="s">
        <v>258</v>
      </c>
      <c r="D680" t="s">
        <v>0</v>
      </c>
      <c r="E680" t="s">
        <v>203</v>
      </c>
      <c r="F680">
        <v>316</v>
      </c>
      <c r="G680" t="s">
        <v>257</v>
      </c>
      <c r="H680" t="s">
        <v>257</v>
      </c>
      <c r="I680">
        <v>12</v>
      </c>
      <c r="J680">
        <v>3.79746835443038</v>
      </c>
      <c r="K680">
        <v>304</v>
      </c>
      <c r="L680">
        <v>4</v>
      </c>
      <c r="M680">
        <v>11</v>
      </c>
      <c r="N680">
        <v>28</v>
      </c>
      <c r="O680">
        <v>18</v>
      </c>
    </row>
    <row r="681" spans="1:15" x14ac:dyDescent="0.25">
      <c r="A681" t="str">
        <f t="shared" si="10"/>
        <v>31 DayJanuary-March 2024NHS ScotlandUpper GI - Oesophagogastric</v>
      </c>
      <c r="B681" t="s">
        <v>255</v>
      </c>
      <c r="C681" t="s">
        <v>258</v>
      </c>
      <c r="D681" t="s">
        <v>0</v>
      </c>
      <c r="E681" t="s">
        <v>204</v>
      </c>
      <c r="F681">
        <v>310</v>
      </c>
      <c r="G681" t="s">
        <v>257</v>
      </c>
      <c r="H681" t="s">
        <v>257</v>
      </c>
      <c r="I681">
        <v>3</v>
      </c>
      <c r="J681">
        <v>0.967741935483871</v>
      </c>
      <c r="K681">
        <v>307</v>
      </c>
      <c r="L681">
        <v>5</v>
      </c>
      <c r="M681">
        <v>19</v>
      </c>
      <c r="N681">
        <v>13</v>
      </c>
      <c r="O681">
        <v>7</v>
      </c>
    </row>
    <row r="682" spans="1:15" x14ac:dyDescent="0.25">
      <c r="A682" t="str">
        <f t="shared" si="10"/>
        <v>31 DayJanuary-March 2024NHS ScotlandUrological</v>
      </c>
      <c r="B682" t="s">
        <v>255</v>
      </c>
      <c r="C682" t="s">
        <v>258</v>
      </c>
      <c r="D682" t="s">
        <v>0</v>
      </c>
      <c r="E682" t="s">
        <v>205</v>
      </c>
      <c r="F682">
        <v>1882</v>
      </c>
      <c r="G682" t="s">
        <v>257</v>
      </c>
      <c r="H682" t="s">
        <v>257</v>
      </c>
      <c r="I682">
        <v>17</v>
      </c>
      <c r="J682">
        <v>0.903294367693943</v>
      </c>
      <c r="K682">
        <v>1865</v>
      </c>
      <c r="L682">
        <v>43</v>
      </c>
      <c r="M682">
        <v>247</v>
      </c>
      <c r="N682">
        <v>23</v>
      </c>
      <c r="O682">
        <v>23</v>
      </c>
    </row>
    <row r="683" spans="1:15" x14ac:dyDescent="0.25">
      <c r="A683" t="str">
        <f t="shared" si="10"/>
        <v>31 DayJanuary-March 2024NHS ScotlandUrology - Bladder</v>
      </c>
      <c r="B683" t="s">
        <v>255</v>
      </c>
      <c r="C683" t="s">
        <v>258</v>
      </c>
      <c r="D683" t="s">
        <v>0</v>
      </c>
      <c r="E683" t="s">
        <v>206</v>
      </c>
      <c r="F683">
        <v>208</v>
      </c>
      <c r="G683" t="s">
        <v>257</v>
      </c>
      <c r="H683" t="s">
        <v>257</v>
      </c>
      <c r="I683">
        <v>1</v>
      </c>
      <c r="J683">
        <v>0.480769230769231</v>
      </c>
      <c r="K683">
        <v>207</v>
      </c>
      <c r="L683">
        <v>7</v>
      </c>
      <c r="M683">
        <v>52</v>
      </c>
      <c r="N683">
        <v>21</v>
      </c>
      <c r="O683">
        <v>22</v>
      </c>
    </row>
    <row r="684" spans="1:15" x14ac:dyDescent="0.25">
      <c r="A684" t="str">
        <f t="shared" si="10"/>
        <v>31 DayJanuary-March 2024NHS ScotlandUrology - Other</v>
      </c>
      <c r="B684" t="s">
        <v>255</v>
      </c>
      <c r="C684" t="s">
        <v>258</v>
      </c>
      <c r="D684" t="s">
        <v>0</v>
      </c>
      <c r="E684" t="s">
        <v>207</v>
      </c>
      <c r="F684">
        <v>347</v>
      </c>
      <c r="G684" t="s">
        <v>257</v>
      </c>
      <c r="H684" t="s">
        <v>257</v>
      </c>
      <c r="I684">
        <v>11</v>
      </c>
      <c r="J684">
        <v>3.1700288184438001</v>
      </c>
      <c r="K684">
        <v>336</v>
      </c>
      <c r="L684">
        <v>7</v>
      </c>
      <c r="M684">
        <v>95</v>
      </c>
      <c r="N684">
        <v>15</v>
      </c>
      <c r="O684">
        <v>23</v>
      </c>
    </row>
    <row r="685" spans="1:15" x14ac:dyDescent="0.25">
      <c r="A685" t="str">
        <f t="shared" si="10"/>
        <v>31 DayJanuary-March 2024NHS ScotlandUrology - Prostate</v>
      </c>
      <c r="B685" t="s">
        <v>255</v>
      </c>
      <c r="C685" t="s">
        <v>258</v>
      </c>
      <c r="D685" t="s">
        <v>0</v>
      </c>
      <c r="E685" t="s">
        <v>208</v>
      </c>
      <c r="F685">
        <v>1327</v>
      </c>
      <c r="G685" t="s">
        <v>257</v>
      </c>
      <c r="H685" t="s">
        <v>257</v>
      </c>
      <c r="I685">
        <v>5</v>
      </c>
      <c r="J685">
        <v>0.37678975131876402</v>
      </c>
      <c r="K685">
        <v>1322</v>
      </c>
      <c r="L685">
        <v>29</v>
      </c>
      <c r="M685">
        <v>100</v>
      </c>
      <c r="N685">
        <v>39</v>
      </c>
      <c r="O685">
        <v>28</v>
      </c>
    </row>
    <row r="686" spans="1:15" x14ac:dyDescent="0.25">
      <c r="A686" t="str">
        <f t="shared" si="10"/>
        <v>31 DayJanuary-March 2024NHS ShetlandAll Cancer Types*</v>
      </c>
      <c r="B686" t="s">
        <v>255</v>
      </c>
      <c r="C686" t="s">
        <v>258</v>
      </c>
      <c r="D686" t="s">
        <v>174</v>
      </c>
      <c r="E686" t="s">
        <v>198</v>
      </c>
      <c r="F686">
        <v>13</v>
      </c>
      <c r="G686" t="s">
        <v>257</v>
      </c>
      <c r="H686" t="s">
        <v>257</v>
      </c>
      <c r="I686">
        <v>2</v>
      </c>
      <c r="J686">
        <v>15.384615384615399</v>
      </c>
      <c r="K686">
        <v>11</v>
      </c>
      <c r="L686">
        <v>1</v>
      </c>
      <c r="M686">
        <v>0</v>
      </c>
    </row>
    <row r="687" spans="1:15" x14ac:dyDescent="0.25">
      <c r="A687" t="str">
        <f t="shared" si="10"/>
        <v>31 DayJanuary-March 2024NHS ShetlandAll Cancer Types* (screened excluded)</v>
      </c>
      <c r="B687" t="s">
        <v>255</v>
      </c>
      <c r="C687" t="s">
        <v>258</v>
      </c>
      <c r="D687" t="s">
        <v>174</v>
      </c>
      <c r="E687" t="s">
        <v>199</v>
      </c>
      <c r="F687">
        <v>13</v>
      </c>
      <c r="G687" t="s">
        <v>257</v>
      </c>
      <c r="H687" t="s">
        <v>257</v>
      </c>
      <c r="I687">
        <v>2</v>
      </c>
      <c r="J687">
        <v>15.384615384615399</v>
      </c>
      <c r="K687">
        <v>11</v>
      </c>
      <c r="L687">
        <v>1</v>
      </c>
      <c r="M687">
        <v>0</v>
      </c>
    </row>
    <row r="688" spans="1:15" x14ac:dyDescent="0.25">
      <c r="A688" t="str">
        <f t="shared" si="10"/>
        <v>31 DayJanuary-March 2024NHS ShetlandHead &amp; Neck</v>
      </c>
      <c r="B688" t="s">
        <v>255</v>
      </c>
      <c r="C688" t="s">
        <v>258</v>
      </c>
      <c r="D688" t="s">
        <v>174</v>
      </c>
      <c r="E688" t="s">
        <v>29</v>
      </c>
      <c r="F688">
        <v>1</v>
      </c>
      <c r="G688" t="s">
        <v>257</v>
      </c>
      <c r="H688" t="s">
        <v>257</v>
      </c>
      <c r="I688">
        <v>1</v>
      </c>
      <c r="J688">
        <v>100</v>
      </c>
      <c r="K688">
        <v>0</v>
      </c>
      <c r="L688">
        <v>0</v>
      </c>
      <c r="M688">
        <v>0</v>
      </c>
    </row>
    <row r="689" spans="1:15" x14ac:dyDescent="0.25">
      <c r="A689" t="str">
        <f t="shared" si="10"/>
        <v>31 DayJanuary-March 2024NHS ShetlandLymphoma</v>
      </c>
      <c r="B689" t="s">
        <v>255</v>
      </c>
      <c r="C689" t="s">
        <v>258</v>
      </c>
      <c r="D689" t="s">
        <v>174</v>
      </c>
      <c r="E689" t="s">
        <v>31</v>
      </c>
      <c r="F689">
        <v>1</v>
      </c>
      <c r="G689" t="s">
        <v>257</v>
      </c>
      <c r="H689" t="s">
        <v>257</v>
      </c>
      <c r="I689">
        <v>0</v>
      </c>
      <c r="J689">
        <v>0</v>
      </c>
      <c r="K689">
        <v>1</v>
      </c>
      <c r="L689">
        <v>0</v>
      </c>
      <c r="M689">
        <v>0</v>
      </c>
    </row>
    <row r="690" spans="1:15" x14ac:dyDescent="0.25">
      <c r="A690" t="str">
        <f t="shared" si="10"/>
        <v>31 DayJanuary-March 2024NHS ShetlandMelanoma</v>
      </c>
      <c r="B690" t="s">
        <v>255</v>
      </c>
      <c r="C690" t="s">
        <v>258</v>
      </c>
      <c r="D690" t="s">
        <v>174</v>
      </c>
      <c r="E690" t="s">
        <v>32</v>
      </c>
      <c r="F690">
        <v>2</v>
      </c>
      <c r="G690" t="s">
        <v>257</v>
      </c>
      <c r="H690" t="s">
        <v>257</v>
      </c>
      <c r="I690">
        <v>0</v>
      </c>
      <c r="J690">
        <v>0</v>
      </c>
      <c r="K690">
        <v>2</v>
      </c>
      <c r="L690">
        <v>0</v>
      </c>
      <c r="M690">
        <v>0</v>
      </c>
    </row>
    <row r="691" spans="1:15" x14ac:dyDescent="0.25">
      <c r="A691" t="str">
        <f t="shared" si="10"/>
        <v>31 DayJanuary-March 2024NHS ShetlandUrological</v>
      </c>
      <c r="B691" t="s">
        <v>255</v>
      </c>
      <c r="C691" t="s">
        <v>258</v>
      </c>
      <c r="D691" t="s">
        <v>174</v>
      </c>
      <c r="E691" t="s">
        <v>205</v>
      </c>
      <c r="F691">
        <v>9</v>
      </c>
      <c r="G691" t="s">
        <v>257</v>
      </c>
      <c r="H691" t="s">
        <v>257</v>
      </c>
      <c r="I691">
        <v>1</v>
      </c>
      <c r="J691">
        <v>11.1111111111111</v>
      </c>
      <c r="K691">
        <v>8</v>
      </c>
      <c r="L691">
        <v>1</v>
      </c>
      <c r="M691">
        <v>0</v>
      </c>
    </row>
    <row r="692" spans="1:15" x14ac:dyDescent="0.25">
      <c r="A692" t="str">
        <f t="shared" si="10"/>
        <v>31 DayJanuary-March 2024NHS ShetlandUrology - Bladder</v>
      </c>
      <c r="B692" t="s">
        <v>255</v>
      </c>
      <c r="C692" t="s">
        <v>258</v>
      </c>
      <c r="D692" t="s">
        <v>174</v>
      </c>
      <c r="E692" t="s">
        <v>206</v>
      </c>
      <c r="F692">
        <v>1</v>
      </c>
      <c r="G692" t="s">
        <v>257</v>
      </c>
      <c r="H692" t="s">
        <v>257</v>
      </c>
      <c r="I692">
        <v>0</v>
      </c>
      <c r="J692">
        <v>0</v>
      </c>
      <c r="K692">
        <v>1</v>
      </c>
      <c r="L692">
        <v>0</v>
      </c>
      <c r="M692">
        <v>0</v>
      </c>
    </row>
    <row r="693" spans="1:15" x14ac:dyDescent="0.25">
      <c r="A693" t="str">
        <f t="shared" si="10"/>
        <v>31 DayJanuary-March 2024NHS ShetlandUrology - Other</v>
      </c>
      <c r="B693" t="s">
        <v>255</v>
      </c>
      <c r="C693" t="s">
        <v>258</v>
      </c>
      <c r="D693" t="s">
        <v>174</v>
      </c>
      <c r="E693" t="s">
        <v>207</v>
      </c>
      <c r="F693">
        <v>3</v>
      </c>
      <c r="G693" t="s">
        <v>257</v>
      </c>
      <c r="H693" t="s">
        <v>257</v>
      </c>
      <c r="I693">
        <v>1</v>
      </c>
      <c r="J693">
        <v>33.3333333333333</v>
      </c>
      <c r="K693">
        <v>2</v>
      </c>
      <c r="L693">
        <v>1</v>
      </c>
      <c r="M693">
        <v>0</v>
      </c>
    </row>
    <row r="694" spans="1:15" x14ac:dyDescent="0.25">
      <c r="A694" t="str">
        <f t="shared" si="10"/>
        <v>31 DayJanuary-March 2024NHS ShetlandUrology - Prostate</v>
      </c>
      <c r="B694" t="s">
        <v>255</v>
      </c>
      <c r="C694" t="s">
        <v>258</v>
      </c>
      <c r="D694" t="s">
        <v>174</v>
      </c>
      <c r="E694" t="s">
        <v>208</v>
      </c>
      <c r="F694">
        <v>5</v>
      </c>
      <c r="G694" t="s">
        <v>257</v>
      </c>
      <c r="H694" t="s">
        <v>257</v>
      </c>
      <c r="I694">
        <v>0</v>
      </c>
      <c r="J694">
        <v>0</v>
      </c>
      <c r="K694">
        <v>5</v>
      </c>
      <c r="L694">
        <v>0</v>
      </c>
      <c r="M694">
        <v>0</v>
      </c>
    </row>
    <row r="695" spans="1:15" x14ac:dyDescent="0.25">
      <c r="A695" t="str">
        <f t="shared" si="10"/>
        <v>31 DayJanuary-March 2024NHS TaysideAll Cancer Types*</v>
      </c>
      <c r="B695" t="s">
        <v>255</v>
      </c>
      <c r="C695" t="s">
        <v>258</v>
      </c>
      <c r="D695" t="s">
        <v>175</v>
      </c>
      <c r="E695" t="s">
        <v>198</v>
      </c>
      <c r="F695">
        <v>601</v>
      </c>
      <c r="G695" t="s">
        <v>257</v>
      </c>
      <c r="H695" t="s">
        <v>257</v>
      </c>
      <c r="I695">
        <v>9</v>
      </c>
      <c r="J695">
        <v>1.4975041597337799</v>
      </c>
      <c r="K695">
        <v>592</v>
      </c>
      <c r="L695">
        <v>23</v>
      </c>
      <c r="M695">
        <v>43</v>
      </c>
      <c r="N695">
        <v>10</v>
      </c>
      <c r="O695">
        <v>13</v>
      </c>
    </row>
    <row r="696" spans="1:15" x14ac:dyDescent="0.25">
      <c r="A696" t="str">
        <f t="shared" si="10"/>
        <v>31 DayJanuary-March 2024NHS TaysideAll Cancer Types* (screened excluded)</v>
      </c>
      <c r="B696" t="s">
        <v>255</v>
      </c>
      <c r="C696" t="s">
        <v>258</v>
      </c>
      <c r="D696" t="s">
        <v>175</v>
      </c>
      <c r="E696" t="s">
        <v>199</v>
      </c>
      <c r="F696">
        <v>542</v>
      </c>
      <c r="G696" t="s">
        <v>257</v>
      </c>
      <c r="H696" t="s">
        <v>257</v>
      </c>
      <c r="I696">
        <v>9</v>
      </c>
      <c r="J696">
        <v>1.66051660516605</v>
      </c>
      <c r="K696">
        <v>533</v>
      </c>
      <c r="L696">
        <v>17</v>
      </c>
      <c r="M696">
        <v>42</v>
      </c>
      <c r="N696">
        <v>8</v>
      </c>
      <c r="O696">
        <v>13</v>
      </c>
    </row>
    <row r="697" spans="1:15" x14ac:dyDescent="0.25">
      <c r="A697" t="str">
        <f t="shared" si="10"/>
        <v>31 DayJanuary-March 2024NHS TaysideAll Cancer Types* (screened only)</v>
      </c>
      <c r="B697" t="s">
        <v>255</v>
      </c>
      <c r="C697" t="s">
        <v>258</v>
      </c>
      <c r="D697" t="s">
        <v>175</v>
      </c>
      <c r="E697" t="s">
        <v>200</v>
      </c>
      <c r="F697">
        <v>59</v>
      </c>
      <c r="G697" t="s">
        <v>257</v>
      </c>
      <c r="H697" t="s">
        <v>257</v>
      </c>
      <c r="I697">
        <v>0</v>
      </c>
      <c r="J697">
        <v>0</v>
      </c>
      <c r="K697">
        <v>59</v>
      </c>
      <c r="L697">
        <v>6</v>
      </c>
      <c r="M697">
        <v>1</v>
      </c>
      <c r="N697">
        <v>14</v>
      </c>
    </row>
    <row r="698" spans="1:15" x14ac:dyDescent="0.25">
      <c r="A698" t="str">
        <f t="shared" si="10"/>
        <v>31 DayJanuary-March 2024NHS TaysideBreast</v>
      </c>
      <c r="B698" t="s">
        <v>255</v>
      </c>
      <c r="C698" t="s">
        <v>258</v>
      </c>
      <c r="D698" t="s">
        <v>175</v>
      </c>
      <c r="E698" t="s">
        <v>22</v>
      </c>
      <c r="F698">
        <v>123</v>
      </c>
      <c r="G698" t="s">
        <v>257</v>
      </c>
      <c r="H698" t="s">
        <v>257</v>
      </c>
      <c r="I698">
        <v>1</v>
      </c>
      <c r="J698">
        <v>0.81300813008130102</v>
      </c>
      <c r="K698">
        <v>122</v>
      </c>
      <c r="L698">
        <v>13</v>
      </c>
      <c r="M698">
        <v>9</v>
      </c>
      <c r="N698">
        <v>7</v>
      </c>
      <c r="O698">
        <v>13</v>
      </c>
    </row>
    <row r="699" spans="1:15" x14ac:dyDescent="0.25">
      <c r="A699" t="str">
        <f t="shared" si="10"/>
        <v>31 DayJanuary-March 2024NHS TaysideBreast (screened excluded)</v>
      </c>
      <c r="B699" t="s">
        <v>255</v>
      </c>
      <c r="C699" t="s">
        <v>258</v>
      </c>
      <c r="D699" t="s">
        <v>175</v>
      </c>
      <c r="E699" t="s">
        <v>201</v>
      </c>
      <c r="F699">
        <v>72</v>
      </c>
      <c r="G699" t="s">
        <v>257</v>
      </c>
      <c r="H699" t="s">
        <v>257</v>
      </c>
      <c r="I699">
        <v>1</v>
      </c>
      <c r="J699">
        <v>1.3888888888888899</v>
      </c>
      <c r="K699">
        <v>71</v>
      </c>
      <c r="L699">
        <v>7</v>
      </c>
      <c r="M699">
        <v>8</v>
      </c>
      <c r="N699">
        <v>7</v>
      </c>
      <c r="O699">
        <v>10</v>
      </c>
    </row>
    <row r="700" spans="1:15" x14ac:dyDescent="0.25">
      <c r="A700" t="str">
        <f t="shared" si="10"/>
        <v>31 DayJanuary-March 2024NHS TaysideBreast (screened only)</v>
      </c>
      <c r="B700" t="s">
        <v>255</v>
      </c>
      <c r="C700" t="s">
        <v>258</v>
      </c>
      <c r="D700" t="s">
        <v>175</v>
      </c>
      <c r="E700" t="s">
        <v>202</v>
      </c>
      <c r="F700">
        <v>51</v>
      </c>
      <c r="G700" t="s">
        <v>257</v>
      </c>
      <c r="H700" t="s">
        <v>257</v>
      </c>
      <c r="I700">
        <v>0</v>
      </c>
      <c r="J700">
        <v>0</v>
      </c>
      <c r="K700">
        <v>51</v>
      </c>
      <c r="L700">
        <v>6</v>
      </c>
      <c r="M700">
        <v>1</v>
      </c>
      <c r="N700">
        <v>14</v>
      </c>
    </row>
    <row r="701" spans="1:15" x14ac:dyDescent="0.25">
      <c r="A701" t="str">
        <f t="shared" si="10"/>
        <v>31 DayJanuary-March 2024NHS TaysideCervical</v>
      </c>
      <c r="B701" t="s">
        <v>255</v>
      </c>
      <c r="C701" t="s">
        <v>258</v>
      </c>
      <c r="D701" t="s">
        <v>175</v>
      </c>
      <c r="E701" t="s">
        <v>23</v>
      </c>
      <c r="F701">
        <v>7</v>
      </c>
      <c r="G701" t="s">
        <v>257</v>
      </c>
      <c r="H701" t="s">
        <v>257</v>
      </c>
      <c r="I701">
        <v>0</v>
      </c>
      <c r="J701">
        <v>0</v>
      </c>
      <c r="K701">
        <v>7</v>
      </c>
      <c r="L701">
        <v>0</v>
      </c>
      <c r="M701">
        <v>0</v>
      </c>
    </row>
    <row r="702" spans="1:15" x14ac:dyDescent="0.25">
      <c r="A702" t="str">
        <f t="shared" si="10"/>
        <v>31 DayJanuary-March 2024NHS TaysideCervical (screened excluded)</v>
      </c>
      <c r="B702" t="s">
        <v>255</v>
      </c>
      <c r="C702" t="s">
        <v>258</v>
      </c>
      <c r="D702" t="s">
        <v>175</v>
      </c>
      <c r="E702" t="s">
        <v>24</v>
      </c>
      <c r="F702">
        <v>5</v>
      </c>
      <c r="G702" t="s">
        <v>257</v>
      </c>
      <c r="H702" t="s">
        <v>257</v>
      </c>
      <c r="I702">
        <v>0</v>
      </c>
      <c r="J702">
        <v>0</v>
      </c>
      <c r="K702">
        <v>5</v>
      </c>
      <c r="L702">
        <v>0</v>
      </c>
      <c r="M702">
        <v>0</v>
      </c>
    </row>
    <row r="703" spans="1:15" x14ac:dyDescent="0.25">
      <c r="A703" t="str">
        <f t="shared" si="10"/>
        <v>31 DayJanuary-March 2024NHS TaysideCervical (screened only)</v>
      </c>
      <c r="B703" t="s">
        <v>255</v>
      </c>
      <c r="C703" t="s">
        <v>258</v>
      </c>
      <c r="D703" t="s">
        <v>175</v>
      </c>
      <c r="E703" t="s">
        <v>25</v>
      </c>
      <c r="F703">
        <v>2</v>
      </c>
      <c r="G703" t="s">
        <v>257</v>
      </c>
      <c r="H703" t="s">
        <v>257</v>
      </c>
      <c r="I703">
        <v>0</v>
      </c>
      <c r="J703">
        <v>0</v>
      </c>
      <c r="K703">
        <v>2</v>
      </c>
      <c r="L703">
        <v>0</v>
      </c>
      <c r="M703">
        <v>0</v>
      </c>
    </row>
    <row r="704" spans="1:15" x14ac:dyDescent="0.25">
      <c r="A704" t="str">
        <f t="shared" si="10"/>
        <v>31 DayJanuary-March 2024NHS TaysideColorectal</v>
      </c>
      <c r="B704" t="s">
        <v>255</v>
      </c>
      <c r="C704" t="s">
        <v>258</v>
      </c>
      <c r="D704" t="s">
        <v>175</v>
      </c>
      <c r="E704" t="s">
        <v>26</v>
      </c>
      <c r="F704">
        <v>70</v>
      </c>
      <c r="G704" t="s">
        <v>257</v>
      </c>
      <c r="H704" t="s">
        <v>257</v>
      </c>
      <c r="I704">
        <v>0</v>
      </c>
      <c r="J704">
        <v>0</v>
      </c>
      <c r="K704">
        <v>70</v>
      </c>
      <c r="L704">
        <v>3</v>
      </c>
      <c r="M704">
        <v>11</v>
      </c>
      <c r="N704">
        <v>40</v>
      </c>
      <c r="O704">
        <v>11</v>
      </c>
    </row>
    <row r="705" spans="1:15" x14ac:dyDescent="0.25">
      <c r="A705" t="str">
        <f t="shared" si="10"/>
        <v>31 DayJanuary-March 2024NHS TaysideColorectal (screened excluded)</v>
      </c>
      <c r="B705" t="s">
        <v>255</v>
      </c>
      <c r="C705" t="s">
        <v>258</v>
      </c>
      <c r="D705" t="s">
        <v>175</v>
      </c>
      <c r="E705" t="s">
        <v>27</v>
      </c>
      <c r="F705">
        <v>64</v>
      </c>
      <c r="G705" t="s">
        <v>257</v>
      </c>
      <c r="H705" t="s">
        <v>257</v>
      </c>
      <c r="I705">
        <v>0</v>
      </c>
      <c r="J705">
        <v>0</v>
      </c>
      <c r="K705">
        <v>64</v>
      </c>
      <c r="L705">
        <v>3</v>
      </c>
      <c r="M705">
        <v>11</v>
      </c>
      <c r="N705">
        <v>40</v>
      </c>
      <c r="O705">
        <v>11</v>
      </c>
    </row>
    <row r="706" spans="1:15" x14ac:dyDescent="0.25">
      <c r="A706" t="str">
        <f t="shared" si="10"/>
        <v>31 DayJanuary-March 2024NHS TaysideColorectal (screened only)</v>
      </c>
      <c r="B706" t="s">
        <v>255</v>
      </c>
      <c r="C706" t="s">
        <v>258</v>
      </c>
      <c r="D706" t="s">
        <v>175</v>
      </c>
      <c r="E706" t="s">
        <v>28</v>
      </c>
      <c r="F706">
        <v>6</v>
      </c>
      <c r="G706" t="s">
        <v>257</v>
      </c>
      <c r="H706" t="s">
        <v>257</v>
      </c>
      <c r="I706">
        <v>0</v>
      </c>
      <c r="J706">
        <v>0</v>
      </c>
      <c r="K706">
        <v>6</v>
      </c>
      <c r="L706">
        <v>0</v>
      </c>
      <c r="M706">
        <v>0</v>
      </c>
    </row>
    <row r="707" spans="1:15" x14ac:dyDescent="0.25">
      <c r="A707" t="str">
        <f t="shared" ref="A707:A770" si="11">CONCATENATE(B707,C707,D707,E707)</f>
        <v>31 DayJanuary-March 2024NHS TaysideHead &amp; Neck</v>
      </c>
      <c r="B707" t="s">
        <v>255</v>
      </c>
      <c r="C707" t="s">
        <v>258</v>
      </c>
      <c r="D707" t="s">
        <v>175</v>
      </c>
      <c r="E707" t="s">
        <v>29</v>
      </c>
      <c r="F707">
        <v>29</v>
      </c>
      <c r="G707" t="s">
        <v>257</v>
      </c>
      <c r="H707" t="s">
        <v>257</v>
      </c>
      <c r="I707">
        <v>0</v>
      </c>
      <c r="J707">
        <v>0</v>
      </c>
      <c r="K707">
        <v>29</v>
      </c>
      <c r="L707">
        <v>0</v>
      </c>
      <c r="M707">
        <v>6</v>
      </c>
      <c r="O707">
        <v>16</v>
      </c>
    </row>
    <row r="708" spans="1:15" x14ac:dyDescent="0.25">
      <c r="A708" t="str">
        <f t="shared" si="11"/>
        <v>31 DayJanuary-March 2024NHS TaysideLung</v>
      </c>
      <c r="B708" t="s">
        <v>255</v>
      </c>
      <c r="C708" t="s">
        <v>258</v>
      </c>
      <c r="D708" t="s">
        <v>175</v>
      </c>
      <c r="E708" t="s">
        <v>30</v>
      </c>
      <c r="F708">
        <v>98</v>
      </c>
      <c r="G708" t="s">
        <v>257</v>
      </c>
      <c r="H708" t="s">
        <v>257</v>
      </c>
      <c r="I708">
        <v>3</v>
      </c>
      <c r="J708">
        <v>3.06122448979592</v>
      </c>
      <c r="K708">
        <v>95</v>
      </c>
      <c r="L708">
        <v>2</v>
      </c>
      <c r="M708">
        <v>6</v>
      </c>
      <c r="O708">
        <v>16</v>
      </c>
    </row>
    <row r="709" spans="1:15" x14ac:dyDescent="0.25">
      <c r="A709" t="str">
        <f t="shared" si="11"/>
        <v>31 DayJanuary-March 2024NHS TaysideLymphoma</v>
      </c>
      <c r="B709" t="s">
        <v>255</v>
      </c>
      <c r="C709" t="s">
        <v>258</v>
      </c>
      <c r="D709" t="s">
        <v>175</v>
      </c>
      <c r="E709" t="s">
        <v>31</v>
      </c>
      <c r="F709">
        <v>23</v>
      </c>
      <c r="G709" t="s">
        <v>257</v>
      </c>
      <c r="H709" t="s">
        <v>257</v>
      </c>
      <c r="I709">
        <v>0</v>
      </c>
      <c r="J709">
        <v>0</v>
      </c>
      <c r="K709">
        <v>23</v>
      </c>
      <c r="L709">
        <v>0</v>
      </c>
      <c r="M709">
        <v>0</v>
      </c>
    </row>
    <row r="710" spans="1:15" x14ac:dyDescent="0.25">
      <c r="A710" t="str">
        <f t="shared" si="11"/>
        <v>31 DayJanuary-March 2024NHS TaysideMelanoma</v>
      </c>
      <c r="B710" t="s">
        <v>255</v>
      </c>
      <c r="C710" t="s">
        <v>258</v>
      </c>
      <c r="D710" t="s">
        <v>175</v>
      </c>
      <c r="E710" t="s">
        <v>32</v>
      </c>
      <c r="F710">
        <v>30</v>
      </c>
      <c r="G710" t="s">
        <v>257</v>
      </c>
      <c r="H710" t="s">
        <v>257</v>
      </c>
      <c r="I710">
        <v>0</v>
      </c>
      <c r="J710">
        <v>0</v>
      </c>
      <c r="K710">
        <v>30</v>
      </c>
      <c r="L710">
        <v>1</v>
      </c>
      <c r="M710">
        <v>0</v>
      </c>
    </row>
    <row r="711" spans="1:15" x14ac:dyDescent="0.25">
      <c r="A711" t="str">
        <f t="shared" si="11"/>
        <v>31 DayJanuary-March 2024NHS TaysideOvarian</v>
      </c>
      <c r="B711" t="s">
        <v>255</v>
      </c>
      <c r="C711" t="s">
        <v>258</v>
      </c>
      <c r="D711" t="s">
        <v>175</v>
      </c>
      <c r="E711" t="s">
        <v>33</v>
      </c>
      <c r="F711">
        <v>6</v>
      </c>
      <c r="G711" t="s">
        <v>257</v>
      </c>
      <c r="H711" t="s">
        <v>257</v>
      </c>
      <c r="I711">
        <v>0</v>
      </c>
      <c r="J711">
        <v>0</v>
      </c>
      <c r="K711">
        <v>6</v>
      </c>
      <c r="L711">
        <v>0</v>
      </c>
      <c r="M711">
        <v>0</v>
      </c>
    </row>
    <row r="712" spans="1:15" x14ac:dyDescent="0.25">
      <c r="A712" t="str">
        <f t="shared" si="11"/>
        <v>31 DayJanuary-March 2024NHS TaysideUpper GI</v>
      </c>
      <c r="B712" t="s">
        <v>255</v>
      </c>
      <c r="C712" t="s">
        <v>258</v>
      </c>
      <c r="D712" t="s">
        <v>175</v>
      </c>
      <c r="E712" t="s">
        <v>34</v>
      </c>
      <c r="F712">
        <v>56</v>
      </c>
      <c r="G712" t="s">
        <v>257</v>
      </c>
      <c r="H712" t="s">
        <v>257</v>
      </c>
      <c r="I712">
        <v>1</v>
      </c>
      <c r="J712">
        <v>1.78571428571429</v>
      </c>
      <c r="K712">
        <v>55</v>
      </c>
      <c r="L712">
        <v>0</v>
      </c>
      <c r="M712">
        <v>4</v>
      </c>
      <c r="O712">
        <v>10</v>
      </c>
    </row>
    <row r="713" spans="1:15" x14ac:dyDescent="0.25">
      <c r="A713" t="str">
        <f t="shared" si="11"/>
        <v>31 DayJanuary-March 2024NHS TaysideUpper GI - Hepatopancreatobiliary</v>
      </c>
      <c r="B713" t="s">
        <v>255</v>
      </c>
      <c r="C713" t="s">
        <v>258</v>
      </c>
      <c r="D713" t="s">
        <v>175</v>
      </c>
      <c r="E713" t="s">
        <v>203</v>
      </c>
      <c r="F713">
        <v>34</v>
      </c>
      <c r="G713" t="s">
        <v>257</v>
      </c>
      <c r="H713" t="s">
        <v>257</v>
      </c>
      <c r="I713">
        <v>1</v>
      </c>
      <c r="J713">
        <v>2.9411764705882399</v>
      </c>
      <c r="K713">
        <v>33</v>
      </c>
      <c r="L713">
        <v>0</v>
      </c>
      <c r="M713">
        <v>0</v>
      </c>
    </row>
    <row r="714" spans="1:15" x14ac:dyDescent="0.25">
      <c r="A714" t="str">
        <f t="shared" si="11"/>
        <v>31 DayJanuary-March 2024NHS TaysideUpper GI - Oesophagogastric</v>
      </c>
      <c r="B714" t="s">
        <v>255</v>
      </c>
      <c r="C714" t="s">
        <v>258</v>
      </c>
      <c r="D714" t="s">
        <v>175</v>
      </c>
      <c r="E714" t="s">
        <v>204</v>
      </c>
      <c r="F714">
        <v>22</v>
      </c>
      <c r="G714" t="s">
        <v>257</v>
      </c>
      <c r="H714" t="s">
        <v>257</v>
      </c>
      <c r="I714">
        <v>0</v>
      </c>
      <c r="J714">
        <v>0</v>
      </c>
      <c r="K714">
        <v>22</v>
      </c>
      <c r="L714">
        <v>0</v>
      </c>
      <c r="M714">
        <v>4</v>
      </c>
      <c r="O714">
        <v>10</v>
      </c>
    </row>
    <row r="715" spans="1:15" x14ac:dyDescent="0.25">
      <c r="A715" t="str">
        <f t="shared" si="11"/>
        <v>31 DayJanuary-March 2024NHS TaysideUrological</v>
      </c>
      <c r="B715" t="s">
        <v>255</v>
      </c>
      <c r="C715" t="s">
        <v>258</v>
      </c>
      <c r="D715" t="s">
        <v>175</v>
      </c>
      <c r="E715" t="s">
        <v>205</v>
      </c>
      <c r="F715">
        <v>159</v>
      </c>
      <c r="G715" t="s">
        <v>257</v>
      </c>
      <c r="H715" t="s">
        <v>257</v>
      </c>
      <c r="I715">
        <v>4</v>
      </c>
      <c r="J715">
        <v>2.5157232704402501</v>
      </c>
      <c r="K715">
        <v>155</v>
      </c>
      <c r="L715">
        <v>4</v>
      </c>
      <c r="M715">
        <v>7</v>
      </c>
      <c r="N715">
        <v>28</v>
      </c>
      <c r="O715">
        <v>11</v>
      </c>
    </row>
    <row r="716" spans="1:15" x14ac:dyDescent="0.25">
      <c r="A716" t="str">
        <f t="shared" si="11"/>
        <v>31 DayJanuary-March 2024NHS TaysideUrology - Bladder</v>
      </c>
      <c r="B716" t="s">
        <v>255</v>
      </c>
      <c r="C716" t="s">
        <v>258</v>
      </c>
      <c r="D716" t="s">
        <v>175</v>
      </c>
      <c r="E716" t="s">
        <v>206</v>
      </c>
      <c r="F716">
        <v>17</v>
      </c>
      <c r="G716" t="s">
        <v>257</v>
      </c>
      <c r="H716" t="s">
        <v>257</v>
      </c>
      <c r="I716">
        <v>0</v>
      </c>
      <c r="J716">
        <v>0</v>
      </c>
      <c r="K716">
        <v>17</v>
      </c>
      <c r="L716">
        <v>0</v>
      </c>
      <c r="M716">
        <v>2</v>
      </c>
    </row>
    <row r="717" spans="1:15" x14ac:dyDescent="0.25">
      <c r="A717" t="str">
        <f t="shared" si="11"/>
        <v>31 DayJanuary-March 2024NHS TaysideUrology - Other</v>
      </c>
      <c r="B717" t="s">
        <v>255</v>
      </c>
      <c r="C717" t="s">
        <v>258</v>
      </c>
      <c r="D717" t="s">
        <v>175</v>
      </c>
      <c r="E717" t="s">
        <v>207</v>
      </c>
      <c r="F717">
        <v>34</v>
      </c>
      <c r="G717" t="s">
        <v>257</v>
      </c>
      <c r="H717" t="s">
        <v>257</v>
      </c>
      <c r="I717">
        <v>3</v>
      </c>
      <c r="J717">
        <v>8.8235294117647101</v>
      </c>
      <c r="K717">
        <v>31</v>
      </c>
      <c r="L717">
        <v>0</v>
      </c>
      <c r="M717">
        <v>4</v>
      </c>
      <c r="O717">
        <v>8</v>
      </c>
    </row>
    <row r="718" spans="1:15" x14ac:dyDescent="0.25">
      <c r="A718" t="str">
        <f t="shared" si="11"/>
        <v>31 DayJanuary-March 2024NHS TaysideUrology - Prostate</v>
      </c>
      <c r="B718" t="s">
        <v>255</v>
      </c>
      <c r="C718" t="s">
        <v>258</v>
      </c>
      <c r="D718" t="s">
        <v>175</v>
      </c>
      <c r="E718" t="s">
        <v>208</v>
      </c>
      <c r="F718">
        <v>108</v>
      </c>
      <c r="G718" t="s">
        <v>257</v>
      </c>
      <c r="H718" t="s">
        <v>257</v>
      </c>
      <c r="I718">
        <v>1</v>
      </c>
      <c r="J718">
        <v>0.92592592592592604</v>
      </c>
      <c r="K718">
        <v>107</v>
      </c>
      <c r="L718">
        <v>4</v>
      </c>
      <c r="M718">
        <v>1</v>
      </c>
      <c r="N718">
        <v>28</v>
      </c>
    </row>
    <row r="719" spans="1:15" x14ac:dyDescent="0.25">
      <c r="A719" t="str">
        <f t="shared" si="11"/>
        <v>31 DayJanuary-March 2024NHS Western IslesAll Cancer Types*</v>
      </c>
      <c r="B719" t="s">
        <v>255</v>
      </c>
      <c r="C719" t="s">
        <v>258</v>
      </c>
      <c r="D719" t="s">
        <v>176</v>
      </c>
      <c r="E719" t="s">
        <v>198</v>
      </c>
      <c r="F719">
        <v>18</v>
      </c>
      <c r="G719" t="s">
        <v>257</v>
      </c>
      <c r="H719" t="s">
        <v>257</v>
      </c>
      <c r="I719">
        <v>0</v>
      </c>
      <c r="J719">
        <v>0</v>
      </c>
      <c r="K719">
        <v>18</v>
      </c>
      <c r="L719">
        <v>0</v>
      </c>
      <c r="M719">
        <v>0</v>
      </c>
    </row>
    <row r="720" spans="1:15" x14ac:dyDescent="0.25">
      <c r="A720" t="str">
        <f t="shared" si="11"/>
        <v>31 DayJanuary-March 2024NHS Western IslesAll Cancer Types* (screened excluded)</v>
      </c>
      <c r="B720" t="s">
        <v>255</v>
      </c>
      <c r="C720" t="s">
        <v>258</v>
      </c>
      <c r="D720" t="s">
        <v>176</v>
      </c>
      <c r="E720" t="s">
        <v>199</v>
      </c>
      <c r="F720">
        <v>17</v>
      </c>
      <c r="G720" t="s">
        <v>257</v>
      </c>
      <c r="H720" t="s">
        <v>257</v>
      </c>
      <c r="I720">
        <v>0</v>
      </c>
      <c r="J720">
        <v>0</v>
      </c>
      <c r="K720">
        <v>17</v>
      </c>
      <c r="L720">
        <v>0</v>
      </c>
      <c r="M720">
        <v>0</v>
      </c>
    </row>
    <row r="721" spans="1:15" x14ac:dyDescent="0.25">
      <c r="A721" t="str">
        <f t="shared" si="11"/>
        <v>31 DayJanuary-March 2024NHS Western IslesAll Cancer Types* (screened only)</v>
      </c>
      <c r="B721" t="s">
        <v>255</v>
      </c>
      <c r="C721" t="s">
        <v>258</v>
      </c>
      <c r="D721" t="s">
        <v>176</v>
      </c>
      <c r="E721" t="s">
        <v>200</v>
      </c>
      <c r="F721">
        <v>1</v>
      </c>
      <c r="G721" t="s">
        <v>257</v>
      </c>
      <c r="H721" t="s">
        <v>257</v>
      </c>
      <c r="I721">
        <v>0</v>
      </c>
      <c r="J721">
        <v>0</v>
      </c>
      <c r="K721">
        <v>1</v>
      </c>
      <c r="L721">
        <v>0</v>
      </c>
      <c r="M721">
        <v>0</v>
      </c>
    </row>
    <row r="722" spans="1:15" x14ac:dyDescent="0.25">
      <c r="A722" t="str">
        <f t="shared" si="11"/>
        <v>31 DayJanuary-March 2024NHS Western IslesBreast</v>
      </c>
      <c r="B722" t="s">
        <v>255</v>
      </c>
      <c r="C722" t="s">
        <v>258</v>
      </c>
      <c r="D722" t="s">
        <v>176</v>
      </c>
      <c r="E722" t="s">
        <v>22</v>
      </c>
      <c r="F722">
        <v>2</v>
      </c>
      <c r="G722" t="s">
        <v>257</v>
      </c>
      <c r="H722" t="s">
        <v>257</v>
      </c>
      <c r="I722">
        <v>0</v>
      </c>
      <c r="J722">
        <v>0</v>
      </c>
      <c r="K722">
        <v>2</v>
      </c>
      <c r="L722">
        <v>0</v>
      </c>
      <c r="M722">
        <v>0</v>
      </c>
    </row>
    <row r="723" spans="1:15" x14ac:dyDescent="0.25">
      <c r="A723" t="str">
        <f t="shared" si="11"/>
        <v>31 DayJanuary-March 2024NHS Western IslesBreast (screened excluded)</v>
      </c>
      <c r="B723" t="s">
        <v>255</v>
      </c>
      <c r="C723" t="s">
        <v>258</v>
      </c>
      <c r="D723" t="s">
        <v>176</v>
      </c>
      <c r="E723" t="s">
        <v>201</v>
      </c>
      <c r="F723">
        <v>1</v>
      </c>
      <c r="G723" t="s">
        <v>257</v>
      </c>
      <c r="H723" t="s">
        <v>257</v>
      </c>
      <c r="I723">
        <v>0</v>
      </c>
      <c r="J723">
        <v>0</v>
      </c>
      <c r="K723">
        <v>1</v>
      </c>
      <c r="L723">
        <v>0</v>
      </c>
      <c r="M723">
        <v>0</v>
      </c>
    </row>
    <row r="724" spans="1:15" x14ac:dyDescent="0.25">
      <c r="A724" t="str">
        <f t="shared" si="11"/>
        <v>31 DayJanuary-March 2024NHS Western IslesBreast (screened only)</v>
      </c>
      <c r="B724" t="s">
        <v>255</v>
      </c>
      <c r="C724" t="s">
        <v>258</v>
      </c>
      <c r="D724" t="s">
        <v>176</v>
      </c>
      <c r="E724" t="s">
        <v>202</v>
      </c>
      <c r="F724">
        <v>1</v>
      </c>
      <c r="G724" t="s">
        <v>257</v>
      </c>
      <c r="H724" t="s">
        <v>257</v>
      </c>
      <c r="I724">
        <v>0</v>
      </c>
      <c r="J724">
        <v>0</v>
      </c>
      <c r="K724">
        <v>1</v>
      </c>
      <c r="L724">
        <v>0</v>
      </c>
      <c r="M724">
        <v>0</v>
      </c>
    </row>
    <row r="725" spans="1:15" x14ac:dyDescent="0.25">
      <c r="A725" t="str">
        <f t="shared" si="11"/>
        <v>31 DayJanuary-March 2024NHS Western IslesColorectal</v>
      </c>
      <c r="B725" t="s">
        <v>255</v>
      </c>
      <c r="C725" t="s">
        <v>258</v>
      </c>
      <c r="D725" t="s">
        <v>176</v>
      </c>
      <c r="E725" t="s">
        <v>26</v>
      </c>
      <c r="F725">
        <v>5</v>
      </c>
      <c r="G725" t="s">
        <v>257</v>
      </c>
      <c r="H725" t="s">
        <v>257</v>
      </c>
      <c r="I725">
        <v>0</v>
      </c>
      <c r="J725">
        <v>0</v>
      </c>
      <c r="K725">
        <v>5</v>
      </c>
      <c r="L725">
        <v>0</v>
      </c>
      <c r="M725">
        <v>0</v>
      </c>
    </row>
    <row r="726" spans="1:15" x14ac:dyDescent="0.25">
      <c r="A726" t="str">
        <f t="shared" si="11"/>
        <v>31 DayJanuary-March 2024NHS Western IslesColorectal (screened excluded)</v>
      </c>
      <c r="B726" t="s">
        <v>255</v>
      </c>
      <c r="C726" t="s">
        <v>258</v>
      </c>
      <c r="D726" t="s">
        <v>176</v>
      </c>
      <c r="E726" t="s">
        <v>27</v>
      </c>
      <c r="F726">
        <v>5</v>
      </c>
      <c r="G726" t="s">
        <v>257</v>
      </c>
      <c r="H726" t="s">
        <v>257</v>
      </c>
      <c r="I726">
        <v>0</v>
      </c>
      <c r="J726">
        <v>0</v>
      </c>
      <c r="K726">
        <v>5</v>
      </c>
      <c r="L726">
        <v>0</v>
      </c>
      <c r="M726">
        <v>0</v>
      </c>
    </row>
    <row r="727" spans="1:15" x14ac:dyDescent="0.25">
      <c r="A727" t="str">
        <f t="shared" si="11"/>
        <v>31 DayJanuary-March 2024NHS Western IslesLung</v>
      </c>
      <c r="B727" t="s">
        <v>255</v>
      </c>
      <c r="C727" t="s">
        <v>258</v>
      </c>
      <c r="D727" t="s">
        <v>176</v>
      </c>
      <c r="E727" t="s">
        <v>30</v>
      </c>
      <c r="F727">
        <v>2</v>
      </c>
      <c r="G727" t="s">
        <v>257</v>
      </c>
      <c r="H727" t="s">
        <v>257</v>
      </c>
      <c r="I727">
        <v>0</v>
      </c>
      <c r="J727">
        <v>0</v>
      </c>
      <c r="K727">
        <v>2</v>
      </c>
      <c r="L727">
        <v>0</v>
      </c>
      <c r="M727">
        <v>0</v>
      </c>
    </row>
    <row r="728" spans="1:15" x14ac:dyDescent="0.25">
      <c r="A728" t="str">
        <f t="shared" si="11"/>
        <v>31 DayJanuary-March 2024NHS Western IslesLymphoma</v>
      </c>
      <c r="B728" t="s">
        <v>255</v>
      </c>
      <c r="C728" t="s">
        <v>258</v>
      </c>
      <c r="D728" t="s">
        <v>176</v>
      </c>
      <c r="E728" t="s">
        <v>31</v>
      </c>
      <c r="F728">
        <v>1</v>
      </c>
      <c r="G728" t="s">
        <v>257</v>
      </c>
      <c r="H728" t="s">
        <v>257</v>
      </c>
      <c r="I728">
        <v>0</v>
      </c>
      <c r="J728">
        <v>0</v>
      </c>
      <c r="K728">
        <v>1</v>
      </c>
      <c r="L728">
        <v>0</v>
      </c>
      <c r="M728">
        <v>0</v>
      </c>
    </row>
    <row r="729" spans="1:15" x14ac:dyDescent="0.25">
      <c r="A729" t="str">
        <f t="shared" si="11"/>
        <v>31 DayJanuary-March 2024NHS Western IslesMelanoma</v>
      </c>
      <c r="B729" t="s">
        <v>255</v>
      </c>
      <c r="C729" t="s">
        <v>258</v>
      </c>
      <c r="D729" t="s">
        <v>176</v>
      </c>
      <c r="E729" t="s">
        <v>32</v>
      </c>
      <c r="F729">
        <v>1</v>
      </c>
      <c r="G729" t="s">
        <v>257</v>
      </c>
      <c r="H729" t="s">
        <v>257</v>
      </c>
      <c r="I729">
        <v>0</v>
      </c>
      <c r="J729">
        <v>0</v>
      </c>
      <c r="K729">
        <v>1</v>
      </c>
      <c r="L729">
        <v>0</v>
      </c>
      <c r="M729">
        <v>0</v>
      </c>
    </row>
    <row r="730" spans="1:15" x14ac:dyDescent="0.25">
      <c r="A730" t="str">
        <f t="shared" si="11"/>
        <v>31 DayJanuary-March 2024NHS Western IslesUpper GI</v>
      </c>
      <c r="B730" t="s">
        <v>255</v>
      </c>
      <c r="C730" t="s">
        <v>258</v>
      </c>
      <c r="D730" t="s">
        <v>176</v>
      </c>
      <c r="E730" t="s">
        <v>34</v>
      </c>
      <c r="F730">
        <v>3</v>
      </c>
      <c r="G730" t="s">
        <v>257</v>
      </c>
      <c r="H730" t="s">
        <v>257</v>
      </c>
      <c r="I730">
        <v>0</v>
      </c>
      <c r="J730">
        <v>0</v>
      </c>
      <c r="K730">
        <v>3</v>
      </c>
      <c r="L730">
        <v>0</v>
      </c>
      <c r="M730">
        <v>0</v>
      </c>
    </row>
    <row r="731" spans="1:15" x14ac:dyDescent="0.25">
      <c r="A731" t="str">
        <f t="shared" si="11"/>
        <v>31 DayJanuary-March 2024NHS Western IslesUpper GI - Hepatopancreatobiliary</v>
      </c>
      <c r="B731" t="s">
        <v>255</v>
      </c>
      <c r="C731" t="s">
        <v>258</v>
      </c>
      <c r="D731" t="s">
        <v>176</v>
      </c>
      <c r="E731" t="s">
        <v>203</v>
      </c>
      <c r="F731">
        <v>1</v>
      </c>
      <c r="G731" t="s">
        <v>257</v>
      </c>
      <c r="H731" t="s">
        <v>257</v>
      </c>
      <c r="I731">
        <v>0</v>
      </c>
      <c r="J731">
        <v>0</v>
      </c>
      <c r="K731">
        <v>1</v>
      </c>
      <c r="L731">
        <v>0</v>
      </c>
      <c r="M731">
        <v>0</v>
      </c>
    </row>
    <row r="732" spans="1:15" x14ac:dyDescent="0.25">
      <c r="A732" t="str">
        <f t="shared" si="11"/>
        <v>31 DayJanuary-March 2024NHS Western IslesUpper GI - Oesophagogastric</v>
      </c>
      <c r="B732" t="s">
        <v>255</v>
      </c>
      <c r="C732" t="s">
        <v>258</v>
      </c>
      <c r="D732" t="s">
        <v>176</v>
      </c>
      <c r="E732" t="s">
        <v>204</v>
      </c>
      <c r="F732">
        <v>2</v>
      </c>
      <c r="G732" t="s">
        <v>257</v>
      </c>
      <c r="H732" t="s">
        <v>257</v>
      </c>
      <c r="I732">
        <v>0</v>
      </c>
      <c r="J732">
        <v>0</v>
      </c>
      <c r="K732">
        <v>2</v>
      </c>
      <c r="L732">
        <v>0</v>
      </c>
      <c r="M732">
        <v>0</v>
      </c>
    </row>
    <row r="733" spans="1:15" x14ac:dyDescent="0.25">
      <c r="A733" t="str">
        <f t="shared" si="11"/>
        <v>31 DayJanuary-March 2024NHS Western IslesUrological</v>
      </c>
      <c r="B733" t="s">
        <v>255</v>
      </c>
      <c r="C733" t="s">
        <v>258</v>
      </c>
      <c r="D733" t="s">
        <v>176</v>
      </c>
      <c r="E733" t="s">
        <v>205</v>
      </c>
      <c r="F733">
        <v>4</v>
      </c>
      <c r="G733" t="s">
        <v>257</v>
      </c>
      <c r="H733" t="s">
        <v>257</v>
      </c>
      <c r="I733">
        <v>0</v>
      </c>
      <c r="J733">
        <v>0</v>
      </c>
      <c r="K733">
        <v>4</v>
      </c>
      <c r="L733">
        <v>0</v>
      </c>
      <c r="M733">
        <v>0</v>
      </c>
    </row>
    <row r="734" spans="1:15" x14ac:dyDescent="0.25">
      <c r="A734" t="str">
        <f t="shared" si="11"/>
        <v>31 DayJanuary-March 2024NHS Western IslesUrology - Prostate</v>
      </c>
      <c r="B734" t="s">
        <v>255</v>
      </c>
      <c r="C734" t="s">
        <v>258</v>
      </c>
      <c r="D734" t="s">
        <v>176</v>
      </c>
      <c r="E734" t="s">
        <v>208</v>
      </c>
      <c r="F734">
        <v>4</v>
      </c>
      <c r="G734" t="s">
        <v>257</v>
      </c>
      <c r="H734" t="s">
        <v>257</v>
      </c>
      <c r="I734">
        <v>0</v>
      </c>
      <c r="J734">
        <v>0</v>
      </c>
      <c r="K734">
        <v>4</v>
      </c>
      <c r="L734">
        <v>0</v>
      </c>
      <c r="M734">
        <v>0</v>
      </c>
    </row>
    <row r="735" spans="1:15" x14ac:dyDescent="0.25">
      <c r="A735" t="str">
        <f t="shared" si="11"/>
        <v>31 DayJanuary-March 2024SCANAll Cancer Types*</v>
      </c>
      <c r="B735" t="s">
        <v>255</v>
      </c>
      <c r="C735" t="s">
        <v>258</v>
      </c>
      <c r="D735" t="s">
        <v>7</v>
      </c>
      <c r="E735" t="s">
        <v>198</v>
      </c>
      <c r="F735">
        <v>1889</v>
      </c>
      <c r="G735" t="s">
        <v>257</v>
      </c>
      <c r="H735" t="s">
        <v>257</v>
      </c>
      <c r="I735">
        <v>30</v>
      </c>
      <c r="J735">
        <v>1.58814187400741</v>
      </c>
      <c r="K735">
        <v>1859</v>
      </c>
      <c r="L735">
        <v>46</v>
      </c>
      <c r="M735">
        <v>225</v>
      </c>
      <c r="N735">
        <v>20</v>
      </c>
      <c r="O735">
        <v>17</v>
      </c>
    </row>
    <row r="736" spans="1:15" x14ac:dyDescent="0.25">
      <c r="A736" t="str">
        <f t="shared" si="11"/>
        <v>31 DayJanuary-March 2024SCANAll Cancer Types* (screened excluded)</v>
      </c>
      <c r="B736" t="s">
        <v>255</v>
      </c>
      <c r="C736" t="s">
        <v>258</v>
      </c>
      <c r="D736" t="s">
        <v>7</v>
      </c>
      <c r="E736" t="s">
        <v>199</v>
      </c>
      <c r="F736">
        <v>1740</v>
      </c>
      <c r="G736" t="s">
        <v>257</v>
      </c>
      <c r="H736" t="s">
        <v>257</v>
      </c>
      <c r="I736">
        <v>30</v>
      </c>
      <c r="J736">
        <v>1.72413793103448</v>
      </c>
      <c r="K736">
        <v>1710</v>
      </c>
      <c r="L736">
        <v>45</v>
      </c>
      <c r="M736">
        <v>204</v>
      </c>
      <c r="N736">
        <v>20</v>
      </c>
      <c r="O736">
        <v>17</v>
      </c>
    </row>
    <row r="737" spans="1:15" x14ac:dyDescent="0.25">
      <c r="A737" t="str">
        <f t="shared" si="11"/>
        <v>31 DayJanuary-March 2024SCANAll Cancer Types* (screened only)</v>
      </c>
      <c r="B737" t="s">
        <v>255</v>
      </c>
      <c r="C737" t="s">
        <v>258</v>
      </c>
      <c r="D737" t="s">
        <v>7</v>
      </c>
      <c r="E737" t="s">
        <v>200</v>
      </c>
      <c r="F737">
        <v>149</v>
      </c>
      <c r="G737" t="s">
        <v>257</v>
      </c>
      <c r="H737" t="s">
        <v>257</v>
      </c>
      <c r="I737">
        <v>0</v>
      </c>
      <c r="J737">
        <v>0</v>
      </c>
      <c r="K737">
        <v>149</v>
      </c>
      <c r="L737">
        <v>1</v>
      </c>
      <c r="M737">
        <v>21</v>
      </c>
      <c r="O737">
        <v>14</v>
      </c>
    </row>
    <row r="738" spans="1:15" x14ac:dyDescent="0.25">
      <c r="A738" t="str">
        <f t="shared" si="11"/>
        <v>31 DayJanuary-March 2024SCANBreast</v>
      </c>
      <c r="B738" t="s">
        <v>255</v>
      </c>
      <c r="C738" t="s">
        <v>258</v>
      </c>
      <c r="D738" t="s">
        <v>7</v>
      </c>
      <c r="E738" t="s">
        <v>22</v>
      </c>
      <c r="F738">
        <v>316</v>
      </c>
      <c r="G738" t="s">
        <v>257</v>
      </c>
      <c r="H738" t="s">
        <v>257</v>
      </c>
      <c r="I738">
        <v>0</v>
      </c>
      <c r="J738">
        <v>0</v>
      </c>
      <c r="K738">
        <v>316</v>
      </c>
      <c r="L738">
        <v>7</v>
      </c>
      <c r="M738">
        <v>25</v>
      </c>
      <c r="N738">
        <v>12</v>
      </c>
      <c r="O738">
        <v>11</v>
      </c>
    </row>
    <row r="739" spans="1:15" x14ac:dyDescent="0.25">
      <c r="A739" t="str">
        <f t="shared" si="11"/>
        <v>31 DayJanuary-March 2024SCANBreast (screened excluded)</v>
      </c>
      <c r="B739" t="s">
        <v>255</v>
      </c>
      <c r="C739" t="s">
        <v>258</v>
      </c>
      <c r="D739" t="s">
        <v>7</v>
      </c>
      <c r="E739" t="s">
        <v>201</v>
      </c>
      <c r="F739">
        <v>228</v>
      </c>
      <c r="G739" t="s">
        <v>257</v>
      </c>
      <c r="H739" t="s">
        <v>257</v>
      </c>
      <c r="I739">
        <v>0</v>
      </c>
      <c r="J739">
        <v>0</v>
      </c>
      <c r="K739">
        <v>228</v>
      </c>
      <c r="L739">
        <v>6</v>
      </c>
      <c r="M739">
        <v>22</v>
      </c>
      <c r="N739">
        <v>18</v>
      </c>
      <c r="O739">
        <v>10</v>
      </c>
    </row>
    <row r="740" spans="1:15" x14ac:dyDescent="0.25">
      <c r="A740" t="str">
        <f t="shared" si="11"/>
        <v>31 DayJanuary-March 2024SCANBreast (screened only)</v>
      </c>
      <c r="B740" t="s">
        <v>255</v>
      </c>
      <c r="C740" t="s">
        <v>258</v>
      </c>
      <c r="D740" t="s">
        <v>7</v>
      </c>
      <c r="E740" t="s">
        <v>202</v>
      </c>
      <c r="F740">
        <v>88</v>
      </c>
      <c r="G740" t="s">
        <v>257</v>
      </c>
      <c r="H740" t="s">
        <v>257</v>
      </c>
      <c r="I740">
        <v>0</v>
      </c>
      <c r="J740">
        <v>0</v>
      </c>
      <c r="K740">
        <v>88</v>
      </c>
      <c r="L740">
        <v>1</v>
      </c>
      <c r="M740">
        <v>3</v>
      </c>
      <c r="O740">
        <v>28</v>
      </c>
    </row>
    <row r="741" spans="1:15" x14ac:dyDescent="0.25">
      <c r="A741" t="str">
        <f t="shared" si="11"/>
        <v>31 DayJanuary-March 2024SCANCervical</v>
      </c>
      <c r="B741" t="s">
        <v>255</v>
      </c>
      <c r="C741" t="s">
        <v>258</v>
      </c>
      <c r="D741" t="s">
        <v>7</v>
      </c>
      <c r="E741" t="s">
        <v>23</v>
      </c>
      <c r="F741">
        <v>10</v>
      </c>
      <c r="G741" t="s">
        <v>257</v>
      </c>
      <c r="H741" t="s">
        <v>257</v>
      </c>
      <c r="I741">
        <v>1</v>
      </c>
      <c r="J741">
        <v>10</v>
      </c>
      <c r="K741">
        <v>9</v>
      </c>
      <c r="L741">
        <v>0</v>
      </c>
      <c r="M741">
        <v>1</v>
      </c>
    </row>
    <row r="742" spans="1:15" x14ac:dyDescent="0.25">
      <c r="A742" t="str">
        <f t="shared" si="11"/>
        <v>31 DayJanuary-March 2024SCANCervical (screened excluded)</v>
      </c>
      <c r="B742" t="s">
        <v>255</v>
      </c>
      <c r="C742" t="s">
        <v>258</v>
      </c>
      <c r="D742" t="s">
        <v>7</v>
      </c>
      <c r="E742" t="s">
        <v>24</v>
      </c>
      <c r="F742">
        <v>5</v>
      </c>
      <c r="G742" t="s">
        <v>257</v>
      </c>
      <c r="H742" t="s">
        <v>257</v>
      </c>
      <c r="I742">
        <v>1</v>
      </c>
      <c r="J742">
        <v>20</v>
      </c>
      <c r="K742">
        <v>4</v>
      </c>
      <c r="L742">
        <v>0</v>
      </c>
      <c r="M742">
        <v>1</v>
      </c>
    </row>
    <row r="743" spans="1:15" x14ac:dyDescent="0.25">
      <c r="A743" t="str">
        <f t="shared" si="11"/>
        <v>31 DayJanuary-March 2024SCANCervical (screened only)</v>
      </c>
      <c r="B743" t="s">
        <v>255</v>
      </c>
      <c r="C743" t="s">
        <v>258</v>
      </c>
      <c r="D743" t="s">
        <v>7</v>
      </c>
      <c r="E743" t="s">
        <v>25</v>
      </c>
      <c r="F743">
        <v>5</v>
      </c>
      <c r="G743" t="s">
        <v>257</v>
      </c>
      <c r="H743" t="s">
        <v>257</v>
      </c>
      <c r="I743">
        <v>0</v>
      </c>
      <c r="J743">
        <v>0</v>
      </c>
      <c r="K743">
        <v>5</v>
      </c>
      <c r="L743">
        <v>0</v>
      </c>
      <c r="M743">
        <v>0</v>
      </c>
    </row>
    <row r="744" spans="1:15" x14ac:dyDescent="0.25">
      <c r="A744" t="str">
        <f t="shared" si="11"/>
        <v>31 DayJanuary-March 2024SCANColorectal</v>
      </c>
      <c r="B744" t="s">
        <v>255</v>
      </c>
      <c r="C744" t="s">
        <v>258</v>
      </c>
      <c r="D744" t="s">
        <v>7</v>
      </c>
      <c r="E744" t="s">
        <v>26</v>
      </c>
      <c r="F744">
        <v>249</v>
      </c>
      <c r="G744" t="s">
        <v>257</v>
      </c>
      <c r="H744" t="s">
        <v>257</v>
      </c>
      <c r="I744">
        <v>2</v>
      </c>
      <c r="J744">
        <v>0.80321285140562204</v>
      </c>
      <c r="K744">
        <v>247</v>
      </c>
      <c r="L744">
        <v>5</v>
      </c>
      <c r="M744">
        <v>62</v>
      </c>
      <c r="N744">
        <v>21</v>
      </c>
      <c r="O744">
        <v>12</v>
      </c>
    </row>
    <row r="745" spans="1:15" x14ac:dyDescent="0.25">
      <c r="A745" t="str">
        <f t="shared" si="11"/>
        <v>31 DayJanuary-March 2024SCANColorectal (screened excluded)</v>
      </c>
      <c r="B745" t="s">
        <v>255</v>
      </c>
      <c r="C745" t="s">
        <v>258</v>
      </c>
      <c r="D745" t="s">
        <v>7</v>
      </c>
      <c r="E745" t="s">
        <v>27</v>
      </c>
      <c r="F745">
        <v>193</v>
      </c>
      <c r="G745" t="s">
        <v>257</v>
      </c>
      <c r="H745" t="s">
        <v>257</v>
      </c>
      <c r="I745">
        <v>2</v>
      </c>
      <c r="J745">
        <v>1.03626943005181</v>
      </c>
      <c r="K745">
        <v>191</v>
      </c>
      <c r="L745">
        <v>5</v>
      </c>
      <c r="M745">
        <v>44</v>
      </c>
      <c r="N745">
        <v>21</v>
      </c>
      <c r="O745">
        <v>12</v>
      </c>
    </row>
    <row r="746" spans="1:15" x14ac:dyDescent="0.25">
      <c r="A746" t="str">
        <f t="shared" si="11"/>
        <v>31 DayJanuary-March 2024SCANColorectal (screened only)</v>
      </c>
      <c r="B746" t="s">
        <v>255</v>
      </c>
      <c r="C746" t="s">
        <v>258</v>
      </c>
      <c r="D746" t="s">
        <v>7</v>
      </c>
      <c r="E746" t="s">
        <v>28</v>
      </c>
      <c r="F746">
        <v>56</v>
      </c>
      <c r="G746" t="s">
        <v>257</v>
      </c>
      <c r="H746" t="s">
        <v>257</v>
      </c>
      <c r="I746">
        <v>0</v>
      </c>
      <c r="J746">
        <v>0</v>
      </c>
      <c r="K746">
        <v>56</v>
      </c>
      <c r="L746">
        <v>0</v>
      </c>
      <c r="M746">
        <v>18</v>
      </c>
      <c r="O746">
        <v>12</v>
      </c>
    </row>
    <row r="747" spans="1:15" x14ac:dyDescent="0.25">
      <c r="A747" t="str">
        <f t="shared" si="11"/>
        <v>31 DayJanuary-March 2024SCANHead &amp; Neck</v>
      </c>
      <c r="B747" t="s">
        <v>255</v>
      </c>
      <c r="C747" t="s">
        <v>258</v>
      </c>
      <c r="D747" t="s">
        <v>7</v>
      </c>
      <c r="E747" t="s">
        <v>29</v>
      </c>
      <c r="F747">
        <v>65</v>
      </c>
      <c r="G747" t="s">
        <v>257</v>
      </c>
      <c r="H747" t="s">
        <v>257</v>
      </c>
      <c r="I747">
        <v>2</v>
      </c>
      <c r="J747">
        <v>3.0769230769230802</v>
      </c>
      <c r="K747">
        <v>63</v>
      </c>
      <c r="L747">
        <v>1</v>
      </c>
      <c r="M747">
        <v>21</v>
      </c>
      <c r="O747">
        <v>17</v>
      </c>
    </row>
    <row r="748" spans="1:15" x14ac:dyDescent="0.25">
      <c r="A748" t="str">
        <f t="shared" si="11"/>
        <v>31 DayJanuary-March 2024SCANLung</v>
      </c>
      <c r="B748" t="s">
        <v>255</v>
      </c>
      <c r="C748" t="s">
        <v>258</v>
      </c>
      <c r="D748" t="s">
        <v>7</v>
      </c>
      <c r="E748" t="s">
        <v>30</v>
      </c>
      <c r="F748">
        <v>303</v>
      </c>
      <c r="G748" t="s">
        <v>257</v>
      </c>
      <c r="H748" t="s">
        <v>257</v>
      </c>
      <c r="I748">
        <v>9</v>
      </c>
      <c r="J748">
        <v>2.9702970297029698</v>
      </c>
      <c r="K748">
        <v>294</v>
      </c>
      <c r="L748">
        <v>9</v>
      </c>
      <c r="M748">
        <v>25</v>
      </c>
      <c r="N748">
        <v>20</v>
      </c>
      <c r="O748">
        <v>20</v>
      </c>
    </row>
    <row r="749" spans="1:15" x14ac:dyDescent="0.25">
      <c r="A749" t="str">
        <f t="shared" si="11"/>
        <v>31 DayJanuary-March 2024SCANLymphoma</v>
      </c>
      <c r="B749" t="s">
        <v>255</v>
      </c>
      <c r="C749" t="s">
        <v>258</v>
      </c>
      <c r="D749" t="s">
        <v>7</v>
      </c>
      <c r="E749" t="s">
        <v>31</v>
      </c>
      <c r="F749">
        <v>83</v>
      </c>
      <c r="G749" t="s">
        <v>257</v>
      </c>
      <c r="H749" t="s">
        <v>257</v>
      </c>
      <c r="I749">
        <v>2</v>
      </c>
      <c r="J749">
        <v>2.4096385542168699</v>
      </c>
      <c r="K749">
        <v>81</v>
      </c>
      <c r="L749">
        <v>1</v>
      </c>
      <c r="M749">
        <v>1</v>
      </c>
    </row>
    <row r="750" spans="1:15" x14ac:dyDescent="0.25">
      <c r="A750" t="str">
        <f t="shared" si="11"/>
        <v>31 DayJanuary-March 2024SCANMelanoma</v>
      </c>
      <c r="B750" t="s">
        <v>255</v>
      </c>
      <c r="C750" t="s">
        <v>258</v>
      </c>
      <c r="D750" t="s">
        <v>7</v>
      </c>
      <c r="E750" t="s">
        <v>32</v>
      </c>
      <c r="F750">
        <v>79</v>
      </c>
      <c r="G750" t="s">
        <v>257</v>
      </c>
      <c r="H750" t="s">
        <v>257</v>
      </c>
      <c r="I750">
        <v>1</v>
      </c>
      <c r="J750">
        <v>1.26582278481013</v>
      </c>
      <c r="K750">
        <v>78</v>
      </c>
      <c r="L750">
        <v>5</v>
      </c>
      <c r="M750">
        <v>3</v>
      </c>
      <c r="N750">
        <v>26</v>
      </c>
      <c r="O750">
        <v>13</v>
      </c>
    </row>
    <row r="751" spans="1:15" x14ac:dyDescent="0.25">
      <c r="A751" t="str">
        <f t="shared" si="11"/>
        <v>31 DayJanuary-March 2024SCANOvarian</v>
      </c>
      <c r="B751" t="s">
        <v>255</v>
      </c>
      <c r="C751" t="s">
        <v>258</v>
      </c>
      <c r="D751" t="s">
        <v>7</v>
      </c>
      <c r="E751" t="s">
        <v>33</v>
      </c>
      <c r="F751">
        <v>29</v>
      </c>
      <c r="G751" t="s">
        <v>257</v>
      </c>
      <c r="H751" t="s">
        <v>257</v>
      </c>
      <c r="I751">
        <v>0</v>
      </c>
      <c r="J751">
        <v>0</v>
      </c>
      <c r="K751">
        <v>29</v>
      </c>
      <c r="L751">
        <v>0</v>
      </c>
      <c r="M751">
        <v>4</v>
      </c>
      <c r="O751">
        <v>26</v>
      </c>
    </row>
    <row r="752" spans="1:15" x14ac:dyDescent="0.25">
      <c r="A752" t="str">
        <f t="shared" si="11"/>
        <v>31 DayJanuary-March 2024SCANUpper GI</v>
      </c>
      <c r="B752" t="s">
        <v>255</v>
      </c>
      <c r="C752" t="s">
        <v>258</v>
      </c>
      <c r="D752" t="s">
        <v>7</v>
      </c>
      <c r="E752" t="s">
        <v>34</v>
      </c>
      <c r="F752">
        <v>189</v>
      </c>
      <c r="G752" t="s">
        <v>257</v>
      </c>
      <c r="H752" t="s">
        <v>257</v>
      </c>
      <c r="I752">
        <v>7</v>
      </c>
      <c r="J752">
        <v>3.7037037037037002</v>
      </c>
      <c r="K752">
        <v>182</v>
      </c>
      <c r="L752">
        <v>3</v>
      </c>
      <c r="M752">
        <v>14</v>
      </c>
      <c r="N752">
        <v>10</v>
      </c>
      <c r="O752">
        <v>7</v>
      </c>
    </row>
    <row r="753" spans="1:15" x14ac:dyDescent="0.25">
      <c r="A753" t="str">
        <f t="shared" si="11"/>
        <v>31 DayJanuary-March 2024SCANUpper GI - Hepatopancreatobiliary</v>
      </c>
      <c r="B753" t="s">
        <v>255</v>
      </c>
      <c r="C753" t="s">
        <v>258</v>
      </c>
      <c r="D753" t="s">
        <v>7</v>
      </c>
      <c r="E753" t="s">
        <v>203</v>
      </c>
      <c r="F753">
        <v>98</v>
      </c>
      <c r="G753" t="s">
        <v>257</v>
      </c>
      <c r="H753" t="s">
        <v>257</v>
      </c>
      <c r="I753">
        <v>6</v>
      </c>
      <c r="J753">
        <v>6.12244897959184</v>
      </c>
      <c r="K753">
        <v>92</v>
      </c>
      <c r="L753">
        <v>0</v>
      </c>
      <c r="M753">
        <v>7</v>
      </c>
      <c r="O753">
        <v>18</v>
      </c>
    </row>
    <row r="754" spans="1:15" x14ac:dyDescent="0.25">
      <c r="A754" t="str">
        <f t="shared" si="11"/>
        <v>31 DayJanuary-March 2024SCANUpper GI - Oesophagogastric</v>
      </c>
      <c r="B754" t="s">
        <v>255</v>
      </c>
      <c r="C754" t="s">
        <v>258</v>
      </c>
      <c r="D754" t="s">
        <v>7</v>
      </c>
      <c r="E754" t="s">
        <v>204</v>
      </c>
      <c r="F754">
        <v>91</v>
      </c>
      <c r="G754" t="s">
        <v>257</v>
      </c>
      <c r="H754" t="s">
        <v>257</v>
      </c>
      <c r="I754">
        <v>1</v>
      </c>
      <c r="J754">
        <v>1.0989010989011001</v>
      </c>
      <c r="K754">
        <v>90</v>
      </c>
      <c r="L754">
        <v>3</v>
      </c>
      <c r="M754">
        <v>7</v>
      </c>
      <c r="N754">
        <v>10</v>
      </c>
      <c r="O754">
        <v>3</v>
      </c>
    </row>
    <row r="755" spans="1:15" x14ac:dyDescent="0.25">
      <c r="A755" t="str">
        <f t="shared" si="11"/>
        <v>31 DayJanuary-March 2024SCANUrological</v>
      </c>
      <c r="B755" t="s">
        <v>255</v>
      </c>
      <c r="C755" t="s">
        <v>258</v>
      </c>
      <c r="D755" t="s">
        <v>7</v>
      </c>
      <c r="E755" t="s">
        <v>205</v>
      </c>
      <c r="F755">
        <v>566</v>
      </c>
      <c r="G755" t="s">
        <v>257</v>
      </c>
      <c r="H755" t="s">
        <v>257</v>
      </c>
      <c r="I755">
        <v>6</v>
      </c>
      <c r="J755">
        <v>1.0600706713780901</v>
      </c>
      <c r="K755">
        <v>560</v>
      </c>
      <c r="L755">
        <v>15</v>
      </c>
      <c r="M755">
        <v>69</v>
      </c>
      <c r="N755">
        <v>21</v>
      </c>
      <c r="O755">
        <v>38</v>
      </c>
    </row>
    <row r="756" spans="1:15" x14ac:dyDescent="0.25">
      <c r="A756" t="str">
        <f t="shared" si="11"/>
        <v>31 DayJanuary-March 2024SCANUrology - Bladder</v>
      </c>
      <c r="B756" t="s">
        <v>255</v>
      </c>
      <c r="C756" t="s">
        <v>258</v>
      </c>
      <c r="D756" t="s">
        <v>7</v>
      </c>
      <c r="E756" t="s">
        <v>206</v>
      </c>
      <c r="F756">
        <v>69</v>
      </c>
      <c r="G756" t="s">
        <v>257</v>
      </c>
      <c r="H756" t="s">
        <v>257</v>
      </c>
      <c r="I756">
        <v>0</v>
      </c>
      <c r="J756">
        <v>0</v>
      </c>
      <c r="K756">
        <v>69</v>
      </c>
      <c r="L756">
        <v>6</v>
      </c>
      <c r="M756">
        <v>13</v>
      </c>
      <c r="N756">
        <v>18</v>
      </c>
      <c r="O756">
        <v>26</v>
      </c>
    </row>
    <row r="757" spans="1:15" x14ac:dyDescent="0.25">
      <c r="A757" t="str">
        <f t="shared" si="11"/>
        <v>31 DayJanuary-March 2024SCANUrology - Other</v>
      </c>
      <c r="B757" t="s">
        <v>255</v>
      </c>
      <c r="C757" t="s">
        <v>258</v>
      </c>
      <c r="D757" t="s">
        <v>7</v>
      </c>
      <c r="E757" t="s">
        <v>207</v>
      </c>
      <c r="F757">
        <v>115</v>
      </c>
      <c r="G757" t="s">
        <v>257</v>
      </c>
      <c r="H757" t="s">
        <v>257</v>
      </c>
      <c r="I757">
        <v>4</v>
      </c>
      <c r="J757">
        <v>3.47826086956522</v>
      </c>
      <c r="K757">
        <v>111</v>
      </c>
      <c r="L757">
        <v>3</v>
      </c>
      <c r="M757">
        <v>30</v>
      </c>
      <c r="N757">
        <v>21</v>
      </c>
      <c r="O757">
        <v>44</v>
      </c>
    </row>
    <row r="758" spans="1:15" x14ac:dyDescent="0.25">
      <c r="A758" t="str">
        <f t="shared" si="11"/>
        <v>31 DayJanuary-March 2024SCANUrology - Prostate</v>
      </c>
      <c r="B758" t="s">
        <v>255</v>
      </c>
      <c r="C758" t="s">
        <v>258</v>
      </c>
      <c r="D758" t="s">
        <v>7</v>
      </c>
      <c r="E758" t="s">
        <v>208</v>
      </c>
      <c r="F758">
        <v>382</v>
      </c>
      <c r="G758" t="s">
        <v>257</v>
      </c>
      <c r="H758" t="s">
        <v>257</v>
      </c>
      <c r="I758">
        <v>2</v>
      </c>
      <c r="J758">
        <v>0.52356020942408399</v>
      </c>
      <c r="K758">
        <v>380</v>
      </c>
      <c r="L758">
        <v>6</v>
      </c>
      <c r="M758">
        <v>26</v>
      </c>
      <c r="N758">
        <v>58</v>
      </c>
      <c r="O758">
        <v>36</v>
      </c>
    </row>
    <row r="759" spans="1:15" x14ac:dyDescent="0.25">
      <c r="A759" t="str">
        <f t="shared" si="11"/>
        <v>31 DayJanuary-March 2024WOSCANAll Cancer Types*</v>
      </c>
      <c r="B759" t="s">
        <v>255</v>
      </c>
      <c r="C759" t="s">
        <v>258</v>
      </c>
      <c r="D759" t="s">
        <v>12</v>
      </c>
      <c r="E759" t="s">
        <v>198</v>
      </c>
      <c r="F759">
        <v>3064</v>
      </c>
      <c r="G759" t="s">
        <v>257</v>
      </c>
      <c r="H759" t="s">
        <v>257</v>
      </c>
      <c r="I759">
        <v>41</v>
      </c>
      <c r="J759">
        <v>1.3381201044386399</v>
      </c>
      <c r="K759">
        <v>3023</v>
      </c>
      <c r="L759">
        <v>65</v>
      </c>
      <c r="M759">
        <v>272</v>
      </c>
      <c r="N759">
        <v>15</v>
      </c>
      <c r="O759">
        <v>14</v>
      </c>
    </row>
    <row r="760" spans="1:15" x14ac:dyDescent="0.25">
      <c r="A760" t="str">
        <f t="shared" si="11"/>
        <v>31 DayJanuary-March 2024WOSCANAll Cancer Types* (screened excluded)</v>
      </c>
      <c r="B760" t="s">
        <v>255</v>
      </c>
      <c r="C760" t="s">
        <v>258</v>
      </c>
      <c r="D760" t="s">
        <v>12</v>
      </c>
      <c r="E760" t="s">
        <v>199</v>
      </c>
      <c r="F760">
        <v>2715</v>
      </c>
      <c r="G760" t="s">
        <v>257</v>
      </c>
      <c r="H760" t="s">
        <v>257</v>
      </c>
      <c r="I760">
        <v>39</v>
      </c>
      <c r="J760">
        <v>1.4364640883977899</v>
      </c>
      <c r="K760">
        <v>2676</v>
      </c>
      <c r="L760">
        <v>51</v>
      </c>
      <c r="M760">
        <v>230</v>
      </c>
      <c r="N760">
        <v>15</v>
      </c>
      <c r="O760">
        <v>14</v>
      </c>
    </row>
    <row r="761" spans="1:15" x14ac:dyDescent="0.25">
      <c r="A761" t="str">
        <f t="shared" si="11"/>
        <v>31 DayJanuary-March 2024WOSCANAll Cancer Types* (screened only)</v>
      </c>
      <c r="B761" t="s">
        <v>255</v>
      </c>
      <c r="C761" t="s">
        <v>258</v>
      </c>
      <c r="D761" t="s">
        <v>12</v>
      </c>
      <c r="E761" t="s">
        <v>200</v>
      </c>
      <c r="F761">
        <v>349</v>
      </c>
      <c r="G761" t="s">
        <v>257</v>
      </c>
      <c r="H761" t="s">
        <v>257</v>
      </c>
      <c r="I761">
        <v>2</v>
      </c>
      <c r="J761">
        <v>0.57306590257879697</v>
      </c>
      <c r="K761">
        <v>347</v>
      </c>
      <c r="L761">
        <v>14</v>
      </c>
      <c r="M761">
        <v>42</v>
      </c>
      <c r="N761">
        <v>12</v>
      </c>
      <c r="O761">
        <v>14</v>
      </c>
    </row>
    <row r="762" spans="1:15" x14ac:dyDescent="0.25">
      <c r="A762" t="str">
        <f t="shared" si="11"/>
        <v>31 DayJanuary-March 2024WOSCANBreast</v>
      </c>
      <c r="B762" t="s">
        <v>255</v>
      </c>
      <c r="C762" t="s">
        <v>258</v>
      </c>
      <c r="D762" t="s">
        <v>12</v>
      </c>
      <c r="E762" t="s">
        <v>22</v>
      </c>
      <c r="F762">
        <v>727</v>
      </c>
      <c r="G762" t="s">
        <v>257</v>
      </c>
      <c r="H762" t="s">
        <v>257</v>
      </c>
      <c r="I762">
        <v>0</v>
      </c>
      <c r="J762">
        <v>0</v>
      </c>
      <c r="K762">
        <v>727</v>
      </c>
      <c r="L762">
        <v>25</v>
      </c>
      <c r="M762">
        <v>61</v>
      </c>
      <c r="N762">
        <v>10</v>
      </c>
      <c r="O762">
        <v>12</v>
      </c>
    </row>
    <row r="763" spans="1:15" x14ac:dyDescent="0.25">
      <c r="A763" t="str">
        <f t="shared" si="11"/>
        <v>31 DayJanuary-March 2024WOSCANBreast (screened excluded)</v>
      </c>
      <c r="B763" t="s">
        <v>255</v>
      </c>
      <c r="C763" t="s">
        <v>258</v>
      </c>
      <c r="D763" t="s">
        <v>12</v>
      </c>
      <c r="E763" t="s">
        <v>201</v>
      </c>
      <c r="F763">
        <v>465</v>
      </c>
      <c r="G763" t="s">
        <v>257</v>
      </c>
      <c r="H763" t="s">
        <v>257</v>
      </c>
      <c r="I763">
        <v>0</v>
      </c>
      <c r="J763">
        <v>0</v>
      </c>
      <c r="K763">
        <v>465</v>
      </c>
      <c r="L763">
        <v>15</v>
      </c>
      <c r="M763">
        <v>42</v>
      </c>
      <c r="N763">
        <v>10</v>
      </c>
      <c r="O763">
        <v>12</v>
      </c>
    </row>
    <row r="764" spans="1:15" x14ac:dyDescent="0.25">
      <c r="A764" t="str">
        <f t="shared" si="11"/>
        <v>31 DayJanuary-March 2024WOSCANBreast (screened only)</v>
      </c>
      <c r="B764" t="s">
        <v>255</v>
      </c>
      <c r="C764" t="s">
        <v>258</v>
      </c>
      <c r="D764" t="s">
        <v>12</v>
      </c>
      <c r="E764" t="s">
        <v>202</v>
      </c>
      <c r="F764">
        <v>262</v>
      </c>
      <c r="G764" t="s">
        <v>257</v>
      </c>
      <c r="H764" t="s">
        <v>257</v>
      </c>
      <c r="I764">
        <v>0</v>
      </c>
      <c r="J764">
        <v>0</v>
      </c>
      <c r="K764">
        <v>262</v>
      </c>
      <c r="L764">
        <v>10</v>
      </c>
      <c r="M764">
        <v>19</v>
      </c>
      <c r="N764">
        <v>10</v>
      </c>
      <c r="O764">
        <v>12</v>
      </c>
    </row>
    <row r="765" spans="1:15" x14ac:dyDescent="0.25">
      <c r="A765" t="str">
        <f t="shared" si="11"/>
        <v>31 DayJanuary-March 2024WOSCANCervical</v>
      </c>
      <c r="B765" t="s">
        <v>255</v>
      </c>
      <c r="C765" t="s">
        <v>258</v>
      </c>
      <c r="D765" t="s">
        <v>12</v>
      </c>
      <c r="E765" t="s">
        <v>23</v>
      </c>
      <c r="F765">
        <v>24</v>
      </c>
      <c r="G765" t="s">
        <v>257</v>
      </c>
      <c r="H765" t="s">
        <v>257</v>
      </c>
      <c r="I765">
        <v>0</v>
      </c>
      <c r="J765">
        <v>0</v>
      </c>
      <c r="K765">
        <v>24</v>
      </c>
      <c r="L765">
        <v>0</v>
      </c>
      <c r="M765">
        <v>1</v>
      </c>
    </row>
    <row r="766" spans="1:15" x14ac:dyDescent="0.25">
      <c r="A766" t="str">
        <f t="shared" si="11"/>
        <v>31 DayJanuary-March 2024WOSCANCervical (screened excluded)</v>
      </c>
      <c r="B766" t="s">
        <v>255</v>
      </c>
      <c r="C766" t="s">
        <v>258</v>
      </c>
      <c r="D766" t="s">
        <v>12</v>
      </c>
      <c r="E766" t="s">
        <v>24</v>
      </c>
      <c r="F766">
        <v>16</v>
      </c>
      <c r="G766" t="s">
        <v>257</v>
      </c>
      <c r="H766" t="s">
        <v>257</v>
      </c>
      <c r="I766">
        <v>0</v>
      </c>
      <c r="J766">
        <v>0</v>
      </c>
      <c r="K766">
        <v>16</v>
      </c>
      <c r="L766">
        <v>0</v>
      </c>
      <c r="M766">
        <v>0</v>
      </c>
    </row>
    <row r="767" spans="1:15" x14ac:dyDescent="0.25">
      <c r="A767" t="str">
        <f t="shared" si="11"/>
        <v>31 DayJanuary-March 2024WOSCANCervical (screened only)</v>
      </c>
      <c r="B767" t="s">
        <v>255</v>
      </c>
      <c r="C767" t="s">
        <v>258</v>
      </c>
      <c r="D767" t="s">
        <v>12</v>
      </c>
      <c r="E767" t="s">
        <v>25</v>
      </c>
      <c r="F767">
        <v>8</v>
      </c>
      <c r="G767" t="s">
        <v>257</v>
      </c>
      <c r="H767" t="s">
        <v>257</v>
      </c>
      <c r="I767">
        <v>0</v>
      </c>
      <c r="J767">
        <v>0</v>
      </c>
      <c r="K767">
        <v>8</v>
      </c>
      <c r="L767">
        <v>0</v>
      </c>
      <c r="M767">
        <v>1</v>
      </c>
    </row>
    <row r="768" spans="1:15" x14ac:dyDescent="0.25">
      <c r="A768" t="str">
        <f t="shared" si="11"/>
        <v>31 DayJanuary-March 2024WOSCANColorectal</v>
      </c>
      <c r="B768" t="s">
        <v>255</v>
      </c>
      <c r="C768" t="s">
        <v>258</v>
      </c>
      <c r="D768" t="s">
        <v>12</v>
      </c>
      <c r="E768" t="s">
        <v>26</v>
      </c>
      <c r="F768">
        <v>411</v>
      </c>
      <c r="G768" t="s">
        <v>257</v>
      </c>
      <c r="H768" t="s">
        <v>257</v>
      </c>
      <c r="I768">
        <v>9</v>
      </c>
      <c r="J768">
        <v>2.1897810218978102</v>
      </c>
      <c r="K768">
        <v>402</v>
      </c>
      <c r="L768">
        <v>7</v>
      </c>
      <c r="M768">
        <v>67</v>
      </c>
      <c r="N768">
        <v>19</v>
      </c>
      <c r="O768">
        <v>15</v>
      </c>
    </row>
    <row r="769" spans="1:15" x14ac:dyDescent="0.25">
      <c r="A769" t="str">
        <f t="shared" si="11"/>
        <v>31 DayJanuary-March 2024WOSCANColorectal (screened excluded)</v>
      </c>
      <c r="B769" t="s">
        <v>255</v>
      </c>
      <c r="C769" t="s">
        <v>258</v>
      </c>
      <c r="D769" t="s">
        <v>12</v>
      </c>
      <c r="E769" t="s">
        <v>27</v>
      </c>
      <c r="F769">
        <v>332</v>
      </c>
      <c r="G769" t="s">
        <v>257</v>
      </c>
      <c r="H769" t="s">
        <v>257</v>
      </c>
      <c r="I769">
        <v>7</v>
      </c>
      <c r="J769">
        <v>2.1084337349397599</v>
      </c>
      <c r="K769">
        <v>325</v>
      </c>
      <c r="L769">
        <v>3</v>
      </c>
      <c r="M769">
        <v>45</v>
      </c>
      <c r="N769">
        <v>19</v>
      </c>
      <c r="O769">
        <v>15</v>
      </c>
    </row>
    <row r="770" spans="1:15" x14ac:dyDescent="0.25">
      <c r="A770" t="str">
        <f t="shared" si="11"/>
        <v>31 DayJanuary-March 2024WOSCANColorectal (screened only)</v>
      </c>
      <c r="B770" t="s">
        <v>255</v>
      </c>
      <c r="C770" t="s">
        <v>258</v>
      </c>
      <c r="D770" t="s">
        <v>12</v>
      </c>
      <c r="E770" t="s">
        <v>28</v>
      </c>
      <c r="F770">
        <v>79</v>
      </c>
      <c r="G770" t="s">
        <v>257</v>
      </c>
      <c r="H770" t="s">
        <v>257</v>
      </c>
      <c r="I770">
        <v>2</v>
      </c>
      <c r="J770">
        <v>2.5316455696202498</v>
      </c>
      <c r="K770">
        <v>77</v>
      </c>
      <c r="L770">
        <v>4</v>
      </c>
      <c r="M770">
        <v>22</v>
      </c>
      <c r="N770">
        <v>34</v>
      </c>
      <c r="O770">
        <v>14</v>
      </c>
    </row>
    <row r="771" spans="1:15" x14ac:dyDescent="0.25">
      <c r="A771" t="str">
        <f t="shared" ref="A771:A834" si="12">CONCATENATE(B771,C771,D771,E771)</f>
        <v>31 DayJanuary-March 2024WOSCANHead &amp; Neck</v>
      </c>
      <c r="B771" t="s">
        <v>255</v>
      </c>
      <c r="C771" t="s">
        <v>258</v>
      </c>
      <c r="D771" t="s">
        <v>12</v>
      </c>
      <c r="E771" t="s">
        <v>29</v>
      </c>
      <c r="F771">
        <v>128</v>
      </c>
      <c r="G771" t="s">
        <v>257</v>
      </c>
      <c r="H771" t="s">
        <v>257</v>
      </c>
      <c r="I771">
        <v>1</v>
      </c>
      <c r="J771">
        <v>0.78125</v>
      </c>
      <c r="K771">
        <v>127</v>
      </c>
      <c r="L771">
        <v>2</v>
      </c>
      <c r="M771">
        <v>15</v>
      </c>
      <c r="O771">
        <v>7</v>
      </c>
    </row>
    <row r="772" spans="1:15" x14ac:dyDescent="0.25">
      <c r="A772" t="str">
        <f t="shared" si="12"/>
        <v>31 DayJanuary-March 2024WOSCANLung</v>
      </c>
      <c r="B772" t="s">
        <v>255</v>
      </c>
      <c r="C772" t="s">
        <v>258</v>
      </c>
      <c r="D772" t="s">
        <v>12</v>
      </c>
      <c r="E772" t="s">
        <v>30</v>
      </c>
      <c r="F772">
        <v>416</v>
      </c>
      <c r="G772" t="s">
        <v>257</v>
      </c>
      <c r="H772" t="s">
        <v>257</v>
      </c>
      <c r="I772">
        <v>17</v>
      </c>
      <c r="J772">
        <v>4.0865384615384599</v>
      </c>
      <c r="K772">
        <v>399</v>
      </c>
      <c r="L772">
        <v>4</v>
      </c>
      <c r="M772">
        <v>31</v>
      </c>
      <c r="N772">
        <v>10</v>
      </c>
      <c r="O772">
        <v>10</v>
      </c>
    </row>
    <row r="773" spans="1:15" x14ac:dyDescent="0.25">
      <c r="A773" t="str">
        <f t="shared" si="12"/>
        <v>31 DayJanuary-March 2024WOSCANLymphoma</v>
      </c>
      <c r="B773" t="s">
        <v>255</v>
      </c>
      <c r="C773" t="s">
        <v>258</v>
      </c>
      <c r="D773" t="s">
        <v>12</v>
      </c>
      <c r="E773" t="s">
        <v>31</v>
      </c>
      <c r="F773">
        <v>101</v>
      </c>
      <c r="G773" t="s">
        <v>257</v>
      </c>
      <c r="H773" t="s">
        <v>257</v>
      </c>
      <c r="I773">
        <v>6</v>
      </c>
      <c r="J773">
        <v>5.9405940594059397</v>
      </c>
      <c r="K773">
        <v>95</v>
      </c>
      <c r="L773">
        <v>1</v>
      </c>
      <c r="M773">
        <v>1</v>
      </c>
    </row>
    <row r="774" spans="1:15" x14ac:dyDescent="0.25">
      <c r="A774" t="str">
        <f t="shared" si="12"/>
        <v>31 DayJanuary-March 2024WOSCANMelanoma</v>
      </c>
      <c r="B774" t="s">
        <v>255</v>
      </c>
      <c r="C774" t="s">
        <v>258</v>
      </c>
      <c r="D774" t="s">
        <v>12</v>
      </c>
      <c r="E774" t="s">
        <v>32</v>
      </c>
      <c r="F774">
        <v>158</v>
      </c>
      <c r="G774" t="s">
        <v>257</v>
      </c>
      <c r="H774" t="s">
        <v>257</v>
      </c>
      <c r="I774">
        <v>0</v>
      </c>
      <c r="J774">
        <v>0</v>
      </c>
      <c r="K774">
        <v>158</v>
      </c>
      <c r="L774">
        <v>5</v>
      </c>
      <c r="M774">
        <v>0</v>
      </c>
      <c r="N774">
        <v>27</v>
      </c>
    </row>
    <row r="775" spans="1:15" x14ac:dyDescent="0.25">
      <c r="A775" t="str">
        <f t="shared" si="12"/>
        <v>31 DayJanuary-March 2024WOSCANOvarian</v>
      </c>
      <c r="B775" t="s">
        <v>255</v>
      </c>
      <c r="C775" t="s">
        <v>258</v>
      </c>
      <c r="D775" t="s">
        <v>12</v>
      </c>
      <c r="E775" t="s">
        <v>33</v>
      </c>
      <c r="F775">
        <v>39</v>
      </c>
      <c r="G775" t="s">
        <v>257</v>
      </c>
      <c r="H775" t="s">
        <v>257</v>
      </c>
      <c r="I775">
        <v>1</v>
      </c>
      <c r="J775">
        <v>2.5641025641025599</v>
      </c>
      <c r="K775">
        <v>38</v>
      </c>
      <c r="L775">
        <v>1</v>
      </c>
      <c r="M775">
        <v>1</v>
      </c>
    </row>
    <row r="776" spans="1:15" x14ac:dyDescent="0.25">
      <c r="A776" t="str">
        <f t="shared" si="12"/>
        <v>31 DayJanuary-March 2024WOSCANUpper GI</v>
      </c>
      <c r="B776" t="s">
        <v>255</v>
      </c>
      <c r="C776" t="s">
        <v>258</v>
      </c>
      <c r="D776" t="s">
        <v>12</v>
      </c>
      <c r="E776" t="s">
        <v>34</v>
      </c>
      <c r="F776">
        <v>278</v>
      </c>
      <c r="G776" t="s">
        <v>257</v>
      </c>
      <c r="H776" t="s">
        <v>257</v>
      </c>
      <c r="I776">
        <v>4</v>
      </c>
      <c r="J776">
        <v>1.43884892086331</v>
      </c>
      <c r="K776">
        <v>274</v>
      </c>
      <c r="L776">
        <v>5</v>
      </c>
      <c r="M776">
        <v>12</v>
      </c>
      <c r="N776">
        <v>27</v>
      </c>
      <c r="O776">
        <v>13</v>
      </c>
    </row>
    <row r="777" spans="1:15" x14ac:dyDescent="0.25">
      <c r="A777" t="str">
        <f t="shared" si="12"/>
        <v>31 DayJanuary-March 2024WOSCANUpper GI - Hepatopancreatobiliary</v>
      </c>
      <c r="B777" t="s">
        <v>255</v>
      </c>
      <c r="C777" t="s">
        <v>258</v>
      </c>
      <c r="D777" t="s">
        <v>12</v>
      </c>
      <c r="E777" t="s">
        <v>203</v>
      </c>
      <c r="F777">
        <v>131</v>
      </c>
      <c r="G777" t="s">
        <v>257</v>
      </c>
      <c r="H777" t="s">
        <v>257</v>
      </c>
      <c r="I777">
        <v>3</v>
      </c>
      <c r="J777">
        <v>2.2900763358778602</v>
      </c>
      <c r="K777">
        <v>128</v>
      </c>
      <c r="L777">
        <v>3</v>
      </c>
      <c r="M777">
        <v>4</v>
      </c>
      <c r="N777">
        <v>28</v>
      </c>
      <c r="O777">
        <v>32</v>
      </c>
    </row>
    <row r="778" spans="1:15" x14ac:dyDescent="0.25">
      <c r="A778" t="str">
        <f t="shared" si="12"/>
        <v>31 DayJanuary-March 2024WOSCANUpper GI - Oesophagogastric</v>
      </c>
      <c r="B778" t="s">
        <v>255</v>
      </c>
      <c r="C778" t="s">
        <v>258</v>
      </c>
      <c r="D778" t="s">
        <v>12</v>
      </c>
      <c r="E778" t="s">
        <v>204</v>
      </c>
      <c r="F778">
        <v>147</v>
      </c>
      <c r="G778" t="s">
        <v>257</v>
      </c>
      <c r="H778" t="s">
        <v>257</v>
      </c>
      <c r="I778">
        <v>1</v>
      </c>
      <c r="J778">
        <v>0.68027210884353695</v>
      </c>
      <c r="K778">
        <v>146</v>
      </c>
      <c r="L778">
        <v>2</v>
      </c>
      <c r="M778">
        <v>8</v>
      </c>
      <c r="O778">
        <v>12</v>
      </c>
    </row>
    <row r="779" spans="1:15" x14ac:dyDescent="0.25">
      <c r="A779" t="str">
        <f t="shared" si="12"/>
        <v>31 DayJanuary-March 2024WOSCANUrological</v>
      </c>
      <c r="B779" t="s">
        <v>255</v>
      </c>
      <c r="C779" t="s">
        <v>258</v>
      </c>
      <c r="D779" t="s">
        <v>12</v>
      </c>
      <c r="E779" t="s">
        <v>205</v>
      </c>
      <c r="F779">
        <v>782</v>
      </c>
      <c r="G779" t="s">
        <v>257</v>
      </c>
      <c r="H779" t="s">
        <v>257</v>
      </c>
      <c r="I779">
        <v>3</v>
      </c>
      <c r="J779">
        <v>0.38363171355498699</v>
      </c>
      <c r="K779">
        <v>779</v>
      </c>
      <c r="L779">
        <v>15</v>
      </c>
      <c r="M779">
        <v>83</v>
      </c>
      <c r="N779">
        <v>20</v>
      </c>
      <c r="O779">
        <v>21</v>
      </c>
    </row>
    <row r="780" spans="1:15" x14ac:dyDescent="0.25">
      <c r="A780" t="str">
        <f t="shared" si="12"/>
        <v>31 DayJanuary-March 2024WOSCANUrology - Bladder</v>
      </c>
      <c r="B780" t="s">
        <v>255</v>
      </c>
      <c r="C780" t="s">
        <v>258</v>
      </c>
      <c r="D780" t="s">
        <v>12</v>
      </c>
      <c r="E780" t="s">
        <v>206</v>
      </c>
      <c r="F780">
        <v>78</v>
      </c>
      <c r="G780" t="s">
        <v>257</v>
      </c>
      <c r="H780" t="s">
        <v>257</v>
      </c>
      <c r="I780">
        <v>0</v>
      </c>
      <c r="J780">
        <v>0</v>
      </c>
      <c r="K780">
        <v>78</v>
      </c>
      <c r="L780">
        <v>0</v>
      </c>
      <c r="M780">
        <v>10</v>
      </c>
      <c r="O780">
        <v>14</v>
      </c>
    </row>
    <row r="781" spans="1:15" x14ac:dyDescent="0.25">
      <c r="A781" t="str">
        <f t="shared" si="12"/>
        <v>31 DayJanuary-March 2024WOSCANUrology - Other</v>
      </c>
      <c r="B781" t="s">
        <v>255</v>
      </c>
      <c r="C781" t="s">
        <v>258</v>
      </c>
      <c r="D781" t="s">
        <v>12</v>
      </c>
      <c r="E781" t="s">
        <v>207</v>
      </c>
      <c r="F781">
        <v>129</v>
      </c>
      <c r="G781" t="s">
        <v>257</v>
      </c>
      <c r="H781" t="s">
        <v>257</v>
      </c>
      <c r="I781">
        <v>2</v>
      </c>
      <c r="J781">
        <v>1.55038759689922</v>
      </c>
      <c r="K781">
        <v>127</v>
      </c>
      <c r="L781">
        <v>3</v>
      </c>
      <c r="M781">
        <v>29</v>
      </c>
      <c r="N781">
        <v>7</v>
      </c>
      <c r="O781">
        <v>23</v>
      </c>
    </row>
    <row r="782" spans="1:15" x14ac:dyDescent="0.25">
      <c r="A782" t="str">
        <f t="shared" si="12"/>
        <v>31 DayJanuary-March 2024WOSCANUrology - Prostate</v>
      </c>
      <c r="B782" t="s">
        <v>255</v>
      </c>
      <c r="C782" t="s">
        <v>258</v>
      </c>
      <c r="D782" t="s">
        <v>12</v>
      </c>
      <c r="E782" t="s">
        <v>208</v>
      </c>
      <c r="F782">
        <v>575</v>
      </c>
      <c r="G782" t="s">
        <v>257</v>
      </c>
      <c r="H782" t="s">
        <v>257</v>
      </c>
      <c r="I782">
        <v>1</v>
      </c>
      <c r="J782">
        <v>0.173913043478261</v>
      </c>
      <c r="K782">
        <v>574</v>
      </c>
      <c r="L782">
        <v>12</v>
      </c>
      <c r="M782">
        <v>44</v>
      </c>
      <c r="N782">
        <v>24</v>
      </c>
      <c r="O782">
        <v>21</v>
      </c>
    </row>
    <row r="783" spans="1:15" x14ac:dyDescent="0.25">
      <c r="A783" t="str">
        <f t="shared" si="12"/>
        <v>31 DayJanuary-March 2025Golden Jubilee National HospitalAll Cancer Types*</v>
      </c>
      <c r="B783" t="s">
        <v>255</v>
      </c>
      <c r="C783" t="s">
        <v>259</v>
      </c>
      <c r="D783" t="s">
        <v>162</v>
      </c>
      <c r="E783" t="s">
        <v>198</v>
      </c>
      <c r="F783">
        <v>105</v>
      </c>
      <c r="G783" t="s">
        <v>257</v>
      </c>
      <c r="H783" t="s">
        <v>257</v>
      </c>
      <c r="I783">
        <v>0</v>
      </c>
      <c r="J783">
        <v>0</v>
      </c>
      <c r="K783">
        <v>105</v>
      </c>
      <c r="L783">
        <v>9</v>
      </c>
      <c r="M783">
        <v>20</v>
      </c>
      <c r="N783">
        <v>21</v>
      </c>
      <c r="O783">
        <v>14</v>
      </c>
    </row>
    <row r="784" spans="1:15" x14ac:dyDescent="0.25">
      <c r="A784" t="str">
        <f t="shared" si="12"/>
        <v>31 DayJanuary-March 2025Golden Jubilee National HospitalAll Cancer Types* (screened excluded)</v>
      </c>
      <c r="B784" t="s">
        <v>255</v>
      </c>
      <c r="C784" t="s">
        <v>259</v>
      </c>
      <c r="D784" t="s">
        <v>162</v>
      </c>
      <c r="E784" t="s">
        <v>199</v>
      </c>
      <c r="F784">
        <v>104</v>
      </c>
      <c r="G784" t="s">
        <v>257</v>
      </c>
      <c r="H784" t="s">
        <v>257</v>
      </c>
      <c r="I784">
        <v>0</v>
      </c>
      <c r="J784">
        <v>0</v>
      </c>
      <c r="K784">
        <v>104</v>
      </c>
      <c r="L784">
        <v>9</v>
      </c>
      <c r="M784">
        <v>19</v>
      </c>
      <c r="N784">
        <v>21</v>
      </c>
      <c r="O784">
        <v>13</v>
      </c>
    </row>
    <row r="785" spans="1:15" x14ac:dyDescent="0.25">
      <c r="A785" t="str">
        <f t="shared" si="12"/>
        <v>31 DayJanuary-March 2025Golden Jubilee National HospitalAll Cancer Types* (screened only)</v>
      </c>
      <c r="B785" t="s">
        <v>255</v>
      </c>
      <c r="C785" t="s">
        <v>259</v>
      </c>
      <c r="D785" t="s">
        <v>162</v>
      </c>
      <c r="E785" t="s">
        <v>200</v>
      </c>
      <c r="F785">
        <v>1</v>
      </c>
      <c r="G785" t="s">
        <v>257</v>
      </c>
      <c r="H785" t="s">
        <v>257</v>
      </c>
      <c r="I785">
        <v>0</v>
      </c>
      <c r="J785">
        <v>0</v>
      </c>
      <c r="K785">
        <v>1</v>
      </c>
      <c r="L785">
        <v>0</v>
      </c>
      <c r="M785">
        <v>1</v>
      </c>
    </row>
    <row r="786" spans="1:15" x14ac:dyDescent="0.25">
      <c r="A786" t="str">
        <f t="shared" si="12"/>
        <v>31 DayJanuary-March 2025Golden Jubilee National HospitalColorectal</v>
      </c>
      <c r="B786" t="s">
        <v>255</v>
      </c>
      <c r="C786" t="s">
        <v>259</v>
      </c>
      <c r="D786" t="s">
        <v>162</v>
      </c>
      <c r="E786" t="s">
        <v>26</v>
      </c>
      <c r="F786">
        <v>8</v>
      </c>
      <c r="G786" t="s">
        <v>257</v>
      </c>
      <c r="H786" t="s">
        <v>257</v>
      </c>
      <c r="I786">
        <v>0</v>
      </c>
      <c r="J786">
        <v>0</v>
      </c>
      <c r="K786">
        <v>8</v>
      </c>
      <c r="L786">
        <v>0</v>
      </c>
      <c r="M786">
        <v>7</v>
      </c>
      <c r="O786">
        <v>16</v>
      </c>
    </row>
    <row r="787" spans="1:15" x14ac:dyDescent="0.25">
      <c r="A787" t="str">
        <f t="shared" si="12"/>
        <v>31 DayJanuary-March 2025Golden Jubilee National HospitalColorectal (screened excluded)</v>
      </c>
      <c r="B787" t="s">
        <v>255</v>
      </c>
      <c r="C787" t="s">
        <v>259</v>
      </c>
      <c r="D787" t="s">
        <v>162</v>
      </c>
      <c r="E787" t="s">
        <v>27</v>
      </c>
      <c r="F787">
        <v>7</v>
      </c>
      <c r="G787" t="s">
        <v>257</v>
      </c>
      <c r="H787" t="s">
        <v>257</v>
      </c>
      <c r="I787">
        <v>0</v>
      </c>
      <c r="J787">
        <v>0</v>
      </c>
      <c r="K787">
        <v>7</v>
      </c>
      <c r="L787">
        <v>0</v>
      </c>
      <c r="M787">
        <v>6</v>
      </c>
      <c r="O787">
        <v>15</v>
      </c>
    </row>
    <row r="788" spans="1:15" x14ac:dyDescent="0.25">
      <c r="A788" t="str">
        <f t="shared" si="12"/>
        <v>31 DayJanuary-March 2025Golden Jubilee National HospitalColorectal (screened only)</v>
      </c>
      <c r="B788" t="s">
        <v>255</v>
      </c>
      <c r="C788" t="s">
        <v>259</v>
      </c>
      <c r="D788" t="s">
        <v>162</v>
      </c>
      <c r="E788" t="s">
        <v>28</v>
      </c>
      <c r="F788">
        <v>1</v>
      </c>
      <c r="G788" t="s">
        <v>257</v>
      </c>
      <c r="H788" t="s">
        <v>257</v>
      </c>
      <c r="I788">
        <v>0</v>
      </c>
      <c r="J788">
        <v>0</v>
      </c>
      <c r="K788">
        <v>1</v>
      </c>
      <c r="L788">
        <v>0</v>
      </c>
      <c r="M788">
        <v>1</v>
      </c>
    </row>
    <row r="789" spans="1:15" x14ac:dyDescent="0.25">
      <c r="A789" t="str">
        <f t="shared" si="12"/>
        <v>31 DayJanuary-March 2025Golden Jubilee National HospitalLung</v>
      </c>
      <c r="B789" t="s">
        <v>255</v>
      </c>
      <c r="C789" t="s">
        <v>259</v>
      </c>
      <c r="D789" t="s">
        <v>162</v>
      </c>
      <c r="E789" t="s">
        <v>30</v>
      </c>
      <c r="F789">
        <v>97</v>
      </c>
      <c r="G789" t="s">
        <v>257</v>
      </c>
      <c r="H789" t="s">
        <v>257</v>
      </c>
      <c r="I789">
        <v>0</v>
      </c>
      <c r="J789">
        <v>0</v>
      </c>
      <c r="K789">
        <v>97</v>
      </c>
      <c r="L789">
        <v>9</v>
      </c>
      <c r="M789">
        <v>13</v>
      </c>
      <c r="N789">
        <v>21</v>
      </c>
      <c r="O789">
        <v>13</v>
      </c>
    </row>
    <row r="790" spans="1:15" x14ac:dyDescent="0.25">
      <c r="A790" t="str">
        <f t="shared" si="12"/>
        <v>31 DayJanuary-March 2025NCAAll Cancer Types*</v>
      </c>
      <c r="B790" t="s">
        <v>255</v>
      </c>
      <c r="C790" t="s">
        <v>259</v>
      </c>
      <c r="D790" t="s">
        <v>156</v>
      </c>
      <c r="E790" t="s">
        <v>198</v>
      </c>
      <c r="F790">
        <v>1735</v>
      </c>
      <c r="G790" t="s">
        <v>257</v>
      </c>
      <c r="H790" t="s">
        <v>257</v>
      </c>
      <c r="I790">
        <v>38</v>
      </c>
      <c r="J790">
        <v>2.1902017291066298</v>
      </c>
      <c r="K790">
        <v>1697</v>
      </c>
      <c r="L790">
        <v>45</v>
      </c>
      <c r="M790">
        <v>225</v>
      </c>
      <c r="N790">
        <v>26</v>
      </c>
      <c r="O790">
        <v>16</v>
      </c>
    </row>
    <row r="791" spans="1:15" x14ac:dyDescent="0.25">
      <c r="A791" t="str">
        <f t="shared" si="12"/>
        <v>31 DayJanuary-March 2025NCAAll Cancer Types* (screened excluded)</v>
      </c>
      <c r="B791" t="s">
        <v>255</v>
      </c>
      <c r="C791" t="s">
        <v>259</v>
      </c>
      <c r="D791" t="s">
        <v>156</v>
      </c>
      <c r="E791" t="s">
        <v>199</v>
      </c>
      <c r="F791">
        <v>1583</v>
      </c>
      <c r="G791" t="s">
        <v>257</v>
      </c>
      <c r="H791" t="s">
        <v>257</v>
      </c>
      <c r="I791">
        <v>36</v>
      </c>
      <c r="J791">
        <v>2.2741629816803499</v>
      </c>
      <c r="K791">
        <v>1547</v>
      </c>
      <c r="L791">
        <v>42</v>
      </c>
      <c r="M791">
        <v>184</v>
      </c>
      <c r="N791">
        <v>27</v>
      </c>
      <c r="O791">
        <v>15</v>
      </c>
    </row>
    <row r="792" spans="1:15" x14ac:dyDescent="0.25">
      <c r="A792" t="str">
        <f t="shared" si="12"/>
        <v>31 DayJanuary-March 2025NCAAll Cancer Types* (screened only)</v>
      </c>
      <c r="B792" t="s">
        <v>255</v>
      </c>
      <c r="C792" t="s">
        <v>259</v>
      </c>
      <c r="D792" t="s">
        <v>156</v>
      </c>
      <c r="E792" t="s">
        <v>200</v>
      </c>
      <c r="F792">
        <v>152</v>
      </c>
      <c r="G792" t="s">
        <v>257</v>
      </c>
      <c r="H792" t="s">
        <v>257</v>
      </c>
      <c r="I792">
        <v>2</v>
      </c>
      <c r="J792">
        <v>1.31578947368421</v>
      </c>
      <c r="K792">
        <v>150</v>
      </c>
      <c r="L792">
        <v>3</v>
      </c>
      <c r="M792">
        <v>41</v>
      </c>
      <c r="N792">
        <v>12</v>
      </c>
      <c r="O792">
        <v>20</v>
      </c>
    </row>
    <row r="793" spans="1:15" x14ac:dyDescent="0.25">
      <c r="A793" t="str">
        <f t="shared" si="12"/>
        <v>31 DayJanuary-March 2025NCABreast</v>
      </c>
      <c r="B793" t="s">
        <v>255</v>
      </c>
      <c r="C793" t="s">
        <v>259</v>
      </c>
      <c r="D793" t="s">
        <v>156</v>
      </c>
      <c r="E793" t="s">
        <v>22</v>
      </c>
      <c r="F793">
        <v>293</v>
      </c>
      <c r="G793" t="s">
        <v>257</v>
      </c>
      <c r="H793" t="s">
        <v>257</v>
      </c>
      <c r="I793">
        <v>0</v>
      </c>
      <c r="J793">
        <v>0</v>
      </c>
      <c r="K793">
        <v>293</v>
      </c>
      <c r="L793">
        <v>9</v>
      </c>
      <c r="M793">
        <v>70</v>
      </c>
      <c r="N793">
        <v>28</v>
      </c>
      <c r="O793">
        <v>14</v>
      </c>
    </row>
    <row r="794" spans="1:15" x14ac:dyDescent="0.25">
      <c r="A794" t="str">
        <f t="shared" si="12"/>
        <v>31 DayJanuary-March 2025NCABreast (screened excluded)</v>
      </c>
      <c r="B794" t="s">
        <v>255</v>
      </c>
      <c r="C794" t="s">
        <v>259</v>
      </c>
      <c r="D794" t="s">
        <v>156</v>
      </c>
      <c r="E794" t="s">
        <v>201</v>
      </c>
      <c r="F794">
        <v>192</v>
      </c>
      <c r="G794" t="s">
        <v>257</v>
      </c>
      <c r="H794" t="s">
        <v>257</v>
      </c>
      <c r="I794">
        <v>0</v>
      </c>
      <c r="J794">
        <v>0</v>
      </c>
      <c r="K794">
        <v>192</v>
      </c>
      <c r="L794">
        <v>6</v>
      </c>
      <c r="M794">
        <v>44</v>
      </c>
      <c r="N794">
        <v>30</v>
      </c>
      <c r="O794">
        <v>14</v>
      </c>
    </row>
    <row r="795" spans="1:15" x14ac:dyDescent="0.25">
      <c r="A795" t="str">
        <f t="shared" si="12"/>
        <v>31 DayJanuary-March 2025NCABreast (screened only)</v>
      </c>
      <c r="B795" t="s">
        <v>255</v>
      </c>
      <c r="C795" t="s">
        <v>259</v>
      </c>
      <c r="D795" t="s">
        <v>156</v>
      </c>
      <c r="E795" t="s">
        <v>202</v>
      </c>
      <c r="F795">
        <v>101</v>
      </c>
      <c r="G795" t="s">
        <v>257</v>
      </c>
      <c r="H795" t="s">
        <v>257</v>
      </c>
      <c r="I795">
        <v>0</v>
      </c>
      <c r="J795">
        <v>0</v>
      </c>
      <c r="K795">
        <v>101</v>
      </c>
      <c r="L795">
        <v>3</v>
      </c>
      <c r="M795">
        <v>26</v>
      </c>
      <c r="N795">
        <v>12</v>
      </c>
      <c r="O795">
        <v>18</v>
      </c>
    </row>
    <row r="796" spans="1:15" x14ac:dyDescent="0.25">
      <c r="A796" t="str">
        <f t="shared" si="12"/>
        <v>31 DayJanuary-March 2025NCACervical</v>
      </c>
      <c r="B796" t="s">
        <v>255</v>
      </c>
      <c r="C796" t="s">
        <v>259</v>
      </c>
      <c r="D796" t="s">
        <v>156</v>
      </c>
      <c r="E796" t="s">
        <v>23</v>
      </c>
      <c r="F796">
        <v>18</v>
      </c>
      <c r="G796" t="s">
        <v>257</v>
      </c>
      <c r="H796" t="s">
        <v>257</v>
      </c>
      <c r="I796">
        <v>0</v>
      </c>
      <c r="J796">
        <v>0</v>
      </c>
      <c r="K796">
        <v>18</v>
      </c>
      <c r="L796">
        <v>0</v>
      </c>
      <c r="M796">
        <v>1</v>
      </c>
    </row>
    <row r="797" spans="1:15" x14ac:dyDescent="0.25">
      <c r="A797" t="str">
        <f t="shared" si="12"/>
        <v>31 DayJanuary-March 2025NCACervical (screened excluded)</v>
      </c>
      <c r="B797" t="s">
        <v>255</v>
      </c>
      <c r="C797" t="s">
        <v>259</v>
      </c>
      <c r="D797" t="s">
        <v>156</v>
      </c>
      <c r="E797" t="s">
        <v>24</v>
      </c>
      <c r="F797">
        <v>11</v>
      </c>
      <c r="G797" t="s">
        <v>257</v>
      </c>
      <c r="H797" t="s">
        <v>257</v>
      </c>
      <c r="I797">
        <v>0</v>
      </c>
      <c r="J797">
        <v>0</v>
      </c>
      <c r="K797">
        <v>11</v>
      </c>
      <c r="L797">
        <v>0</v>
      </c>
      <c r="M797">
        <v>0</v>
      </c>
    </row>
    <row r="798" spans="1:15" x14ac:dyDescent="0.25">
      <c r="A798" t="str">
        <f t="shared" si="12"/>
        <v>31 DayJanuary-March 2025NCACervical (screened only)</v>
      </c>
      <c r="B798" t="s">
        <v>255</v>
      </c>
      <c r="C798" t="s">
        <v>259</v>
      </c>
      <c r="D798" t="s">
        <v>156</v>
      </c>
      <c r="E798" t="s">
        <v>25</v>
      </c>
      <c r="F798">
        <v>7</v>
      </c>
      <c r="G798" t="s">
        <v>257</v>
      </c>
      <c r="H798" t="s">
        <v>257</v>
      </c>
      <c r="I798">
        <v>0</v>
      </c>
      <c r="J798">
        <v>0</v>
      </c>
      <c r="K798">
        <v>7</v>
      </c>
      <c r="L798">
        <v>0</v>
      </c>
      <c r="M798">
        <v>1</v>
      </c>
    </row>
    <row r="799" spans="1:15" x14ac:dyDescent="0.25">
      <c r="A799" t="str">
        <f t="shared" si="12"/>
        <v>31 DayJanuary-March 2025NCAColorectal</v>
      </c>
      <c r="B799" t="s">
        <v>255</v>
      </c>
      <c r="C799" t="s">
        <v>259</v>
      </c>
      <c r="D799" t="s">
        <v>156</v>
      </c>
      <c r="E799" t="s">
        <v>26</v>
      </c>
      <c r="F799">
        <v>237</v>
      </c>
      <c r="G799" t="s">
        <v>257</v>
      </c>
      <c r="H799" t="s">
        <v>257</v>
      </c>
      <c r="I799">
        <v>5</v>
      </c>
      <c r="J799">
        <v>2.1097046413502101</v>
      </c>
      <c r="K799">
        <v>232</v>
      </c>
      <c r="L799">
        <v>6</v>
      </c>
      <c r="M799">
        <v>37</v>
      </c>
      <c r="N799">
        <v>24</v>
      </c>
      <c r="O799">
        <v>17</v>
      </c>
    </row>
    <row r="800" spans="1:15" x14ac:dyDescent="0.25">
      <c r="A800" t="str">
        <f t="shared" si="12"/>
        <v>31 DayJanuary-March 2025NCAColorectal (screened excluded)</v>
      </c>
      <c r="B800" t="s">
        <v>255</v>
      </c>
      <c r="C800" t="s">
        <v>259</v>
      </c>
      <c r="D800" t="s">
        <v>156</v>
      </c>
      <c r="E800" t="s">
        <v>27</v>
      </c>
      <c r="F800">
        <v>193</v>
      </c>
      <c r="G800" t="s">
        <v>257</v>
      </c>
      <c r="H800" t="s">
        <v>257</v>
      </c>
      <c r="I800">
        <v>3</v>
      </c>
      <c r="J800">
        <v>1.55440414507772</v>
      </c>
      <c r="K800">
        <v>190</v>
      </c>
      <c r="L800">
        <v>6</v>
      </c>
      <c r="M800">
        <v>23</v>
      </c>
      <c r="N800">
        <v>24</v>
      </c>
      <c r="O800">
        <v>17</v>
      </c>
    </row>
    <row r="801" spans="1:15" x14ac:dyDescent="0.25">
      <c r="A801" t="str">
        <f t="shared" si="12"/>
        <v>31 DayJanuary-March 2025NCAColorectal (screened only)</v>
      </c>
      <c r="B801" t="s">
        <v>255</v>
      </c>
      <c r="C801" t="s">
        <v>259</v>
      </c>
      <c r="D801" t="s">
        <v>156</v>
      </c>
      <c r="E801" t="s">
        <v>28</v>
      </c>
      <c r="F801">
        <v>44</v>
      </c>
      <c r="G801" t="s">
        <v>257</v>
      </c>
      <c r="H801" t="s">
        <v>257</v>
      </c>
      <c r="I801">
        <v>2</v>
      </c>
      <c r="J801">
        <v>4.5454545454545503</v>
      </c>
      <c r="K801">
        <v>42</v>
      </c>
      <c r="L801">
        <v>0</v>
      </c>
      <c r="M801">
        <v>14</v>
      </c>
      <c r="O801">
        <v>22</v>
      </c>
    </row>
    <row r="802" spans="1:15" x14ac:dyDescent="0.25">
      <c r="A802" t="str">
        <f t="shared" si="12"/>
        <v>31 DayJanuary-March 2025NCAHead &amp; Neck</v>
      </c>
      <c r="B802" t="s">
        <v>255</v>
      </c>
      <c r="C802" t="s">
        <v>259</v>
      </c>
      <c r="D802" t="s">
        <v>156</v>
      </c>
      <c r="E802" t="s">
        <v>29</v>
      </c>
      <c r="F802">
        <v>51</v>
      </c>
      <c r="G802" t="s">
        <v>257</v>
      </c>
      <c r="H802" t="s">
        <v>257</v>
      </c>
      <c r="I802">
        <v>0</v>
      </c>
      <c r="J802">
        <v>0</v>
      </c>
      <c r="K802">
        <v>51</v>
      </c>
      <c r="L802">
        <v>0</v>
      </c>
      <c r="M802">
        <v>10</v>
      </c>
      <c r="O802">
        <v>21</v>
      </c>
    </row>
    <row r="803" spans="1:15" x14ac:dyDescent="0.25">
      <c r="A803" t="str">
        <f t="shared" si="12"/>
        <v>31 DayJanuary-March 2025NCALung</v>
      </c>
      <c r="B803" t="s">
        <v>255</v>
      </c>
      <c r="C803" t="s">
        <v>259</v>
      </c>
      <c r="D803" t="s">
        <v>156</v>
      </c>
      <c r="E803" t="s">
        <v>30</v>
      </c>
      <c r="F803">
        <v>261</v>
      </c>
      <c r="G803" t="s">
        <v>257</v>
      </c>
      <c r="H803" t="s">
        <v>257</v>
      </c>
      <c r="I803">
        <v>20</v>
      </c>
      <c r="J803">
        <v>7.6628352490421499</v>
      </c>
      <c r="K803">
        <v>241</v>
      </c>
      <c r="L803">
        <v>7</v>
      </c>
      <c r="M803">
        <v>13</v>
      </c>
      <c r="N803">
        <v>15</v>
      </c>
      <c r="O803">
        <v>10</v>
      </c>
    </row>
    <row r="804" spans="1:15" x14ac:dyDescent="0.25">
      <c r="A804" t="str">
        <f t="shared" si="12"/>
        <v>31 DayJanuary-March 2025NCALymphoma</v>
      </c>
      <c r="B804" t="s">
        <v>255</v>
      </c>
      <c r="C804" t="s">
        <v>259</v>
      </c>
      <c r="D804" t="s">
        <v>156</v>
      </c>
      <c r="E804" t="s">
        <v>31</v>
      </c>
      <c r="F804">
        <v>69</v>
      </c>
      <c r="G804" t="s">
        <v>257</v>
      </c>
      <c r="H804" t="s">
        <v>257</v>
      </c>
      <c r="I804">
        <v>1</v>
      </c>
      <c r="J804">
        <v>1.4492753623188399</v>
      </c>
      <c r="K804">
        <v>68</v>
      </c>
      <c r="L804">
        <v>1</v>
      </c>
      <c r="M804">
        <v>0</v>
      </c>
    </row>
    <row r="805" spans="1:15" x14ac:dyDescent="0.25">
      <c r="A805" t="str">
        <f t="shared" si="12"/>
        <v>31 DayJanuary-March 2025NCAMelanoma</v>
      </c>
      <c r="B805" t="s">
        <v>255</v>
      </c>
      <c r="C805" t="s">
        <v>259</v>
      </c>
      <c r="D805" t="s">
        <v>156</v>
      </c>
      <c r="E805" t="s">
        <v>32</v>
      </c>
      <c r="F805">
        <v>83</v>
      </c>
      <c r="G805" t="s">
        <v>257</v>
      </c>
      <c r="H805" t="s">
        <v>257</v>
      </c>
      <c r="I805">
        <v>0</v>
      </c>
      <c r="J805">
        <v>0</v>
      </c>
      <c r="K805">
        <v>83</v>
      </c>
      <c r="L805">
        <v>2</v>
      </c>
      <c r="M805">
        <v>0</v>
      </c>
    </row>
    <row r="806" spans="1:15" x14ac:dyDescent="0.25">
      <c r="A806" t="str">
        <f t="shared" si="12"/>
        <v>31 DayJanuary-March 2025NCAOvarian</v>
      </c>
      <c r="B806" t="s">
        <v>255</v>
      </c>
      <c r="C806" t="s">
        <v>259</v>
      </c>
      <c r="D806" t="s">
        <v>156</v>
      </c>
      <c r="E806" t="s">
        <v>33</v>
      </c>
      <c r="F806">
        <v>29</v>
      </c>
      <c r="G806" t="s">
        <v>257</v>
      </c>
      <c r="H806" t="s">
        <v>257</v>
      </c>
      <c r="I806">
        <v>0</v>
      </c>
      <c r="J806">
        <v>0</v>
      </c>
      <c r="K806">
        <v>29</v>
      </c>
      <c r="L806">
        <v>0</v>
      </c>
      <c r="M806">
        <v>4</v>
      </c>
      <c r="O806">
        <v>22</v>
      </c>
    </row>
    <row r="807" spans="1:15" x14ac:dyDescent="0.25">
      <c r="A807" t="str">
        <f t="shared" si="12"/>
        <v>31 DayJanuary-March 2025NCAUpper GI</v>
      </c>
      <c r="B807" t="s">
        <v>255</v>
      </c>
      <c r="C807" t="s">
        <v>259</v>
      </c>
      <c r="D807" t="s">
        <v>156</v>
      </c>
      <c r="E807" t="s">
        <v>34</v>
      </c>
      <c r="F807">
        <v>179</v>
      </c>
      <c r="G807" t="s">
        <v>257</v>
      </c>
      <c r="H807" t="s">
        <v>257</v>
      </c>
      <c r="I807">
        <v>10</v>
      </c>
      <c r="J807">
        <v>5.5865921787709496</v>
      </c>
      <c r="K807">
        <v>169</v>
      </c>
      <c r="L807">
        <v>3</v>
      </c>
      <c r="M807">
        <v>5</v>
      </c>
      <c r="N807">
        <v>7</v>
      </c>
      <c r="O807">
        <v>10</v>
      </c>
    </row>
    <row r="808" spans="1:15" x14ac:dyDescent="0.25">
      <c r="A808" t="str">
        <f t="shared" si="12"/>
        <v>31 DayJanuary-March 2025NCAUpper GI - Hepatopancreatobiliary</v>
      </c>
      <c r="B808" t="s">
        <v>255</v>
      </c>
      <c r="C808" t="s">
        <v>259</v>
      </c>
      <c r="D808" t="s">
        <v>156</v>
      </c>
      <c r="E808" t="s">
        <v>203</v>
      </c>
      <c r="F808">
        <v>89</v>
      </c>
      <c r="G808" t="s">
        <v>257</v>
      </c>
      <c r="H808" t="s">
        <v>257</v>
      </c>
      <c r="I808">
        <v>6</v>
      </c>
      <c r="J808">
        <v>6.7415730337078603</v>
      </c>
      <c r="K808">
        <v>83</v>
      </c>
      <c r="L808">
        <v>1</v>
      </c>
      <c r="M808">
        <v>1</v>
      </c>
    </row>
    <row r="809" spans="1:15" x14ac:dyDescent="0.25">
      <c r="A809" t="str">
        <f t="shared" si="12"/>
        <v>31 DayJanuary-March 2025NCAUpper GI - Oesophagogastric</v>
      </c>
      <c r="B809" t="s">
        <v>255</v>
      </c>
      <c r="C809" t="s">
        <v>259</v>
      </c>
      <c r="D809" t="s">
        <v>156</v>
      </c>
      <c r="E809" t="s">
        <v>204</v>
      </c>
      <c r="F809">
        <v>90</v>
      </c>
      <c r="G809" t="s">
        <v>257</v>
      </c>
      <c r="H809" t="s">
        <v>257</v>
      </c>
      <c r="I809">
        <v>4</v>
      </c>
      <c r="J809">
        <v>4.4444444444444402</v>
      </c>
      <c r="K809">
        <v>86</v>
      </c>
      <c r="L809">
        <v>2</v>
      </c>
      <c r="M809">
        <v>4</v>
      </c>
      <c r="O809">
        <v>12</v>
      </c>
    </row>
    <row r="810" spans="1:15" x14ac:dyDescent="0.25">
      <c r="A810" t="str">
        <f t="shared" si="12"/>
        <v>31 DayJanuary-March 2025NCAUrological</v>
      </c>
      <c r="B810" t="s">
        <v>255</v>
      </c>
      <c r="C810" t="s">
        <v>259</v>
      </c>
      <c r="D810" t="s">
        <v>156</v>
      </c>
      <c r="E810" t="s">
        <v>205</v>
      </c>
      <c r="F810">
        <v>515</v>
      </c>
      <c r="G810" t="s">
        <v>257</v>
      </c>
      <c r="H810" t="s">
        <v>257</v>
      </c>
      <c r="I810">
        <v>2</v>
      </c>
      <c r="J810">
        <v>0.38834951456310701</v>
      </c>
      <c r="K810">
        <v>513</v>
      </c>
      <c r="L810">
        <v>17</v>
      </c>
      <c r="M810">
        <v>85</v>
      </c>
      <c r="N810">
        <v>51</v>
      </c>
      <c r="O810">
        <v>17</v>
      </c>
    </row>
    <row r="811" spans="1:15" x14ac:dyDescent="0.25">
      <c r="A811" t="str">
        <f t="shared" si="12"/>
        <v>31 DayJanuary-March 2025NCAUrology - Bladder</v>
      </c>
      <c r="B811" t="s">
        <v>255</v>
      </c>
      <c r="C811" t="s">
        <v>259</v>
      </c>
      <c r="D811" t="s">
        <v>156</v>
      </c>
      <c r="E811" t="s">
        <v>206</v>
      </c>
      <c r="F811">
        <v>54</v>
      </c>
      <c r="G811" t="s">
        <v>257</v>
      </c>
      <c r="H811" t="s">
        <v>257</v>
      </c>
      <c r="I811">
        <v>0</v>
      </c>
      <c r="J811">
        <v>0</v>
      </c>
      <c r="K811">
        <v>54</v>
      </c>
      <c r="L811">
        <v>2</v>
      </c>
      <c r="M811">
        <v>26</v>
      </c>
      <c r="O811">
        <v>14</v>
      </c>
    </row>
    <row r="812" spans="1:15" x14ac:dyDescent="0.25">
      <c r="A812" t="str">
        <f t="shared" si="12"/>
        <v>31 DayJanuary-March 2025NCAUrology - Other</v>
      </c>
      <c r="B812" t="s">
        <v>255</v>
      </c>
      <c r="C812" t="s">
        <v>259</v>
      </c>
      <c r="D812" t="s">
        <v>156</v>
      </c>
      <c r="E812" t="s">
        <v>207</v>
      </c>
      <c r="F812">
        <v>87</v>
      </c>
      <c r="G812" t="s">
        <v>257</v>
      </c>
      <c r="H812" t="s">
        <v>257</v>
      </c>
      <c r="I812">
        <v>1</v>
      </c>
      <c r="J812">
        <v>1.14942528735632</v>
      </c>
      <c r="K812">
        <v>86</v>
      </c>
      <c r="L812">
        <v>3</v>
      </c>
      <c r="M812">
        <v>31</v>
      </c>
      <c r="N812">
        <v>15</v>
      </c>
      <c r="O812">
        <v>26</v>
      </c>
    </row>
    <row r="813" spans="1:15" x14ac:dyDescent="0.25">
      <c r="A813" t="str">
        <f t="shared" si="12"/>
        <v>31 DayJanuary-March 2025NCAUrology - Prostate</v>
      </c>
      <c r="B813" t="s">
        <v>255</v>
      </c>
      <c r="C813" t="s">
        <v>259</v>
      </c>
      <c r="D813" t="s">
        <v>156</v>
      </c>
      <c r="E813" t="s">
        <v>208</v>
      </c>
      <c r="F813">
        <v>374</v>
      </c>
      <c r="G813" t="s">
        <v>257</v>
      </c>
      <c r="H813" t="s">
        <v>257</v>
      </c>
      <c r="I813">
        <v>1</v>
      </c>
      <c r="J813">
        <v>0.26737967914438499</v>
      </c>
      <c r="K813">
        <v>373</v>
      </c>
      <c r="L813">
        <v>12</v>
      </c>
      <c r="M813">
        <v>28</v>
      </c>
      <c r="N813">
        <v>54</v>
      </c>
      <c r="O813">
        <v>16</v>
      </c>
    </row>
    <row r="814" spans="1:15" x14ac:dyDescent="0.25">
      <c r="A814" t="str">
        <f t="shared" si="12"/>
        <v>31 DayJanuary-March 2025NHS Ayrshire &amp; ArranAll Cancer Types*</v>
      </c>
      <c r="B814" t="s">
        <v>255</v>
      </c>
      <c r="C814" t="s">
        <v>259</v>
      </c>
      <c r="D814" t="s">
        <v>163</v>
      </c>
      <c r="E814" t="s">
        <v>198</v>
      </c>
      <c r="F814">
        <v>417</v>
      </c>
      <c r="G814" t="s">
        <v>257</v>
      </c>
      <c r="H814" t="s">
        <v>257</v>
      </c>
      <c r="I814">
        <v>12</v>
      </c>
      <c r="J814">
        <v>2.8776978417266199</v>
      </c>
      <c r="K814">
        <v>405</v>
      </c>
      <c r="L814">
        <v>1</v>
      </c>
      <c r="M814">
        <v>28</v>
      </c>
      <c r="O814">
        <v>12</v>
      </c>
    </row>
    <row r="815" spans="1:15" x14ac:dyDescent="0.25">
      <c r="A815" t="str">
        <f t="shared" si="12"/>
        <v>31 DayJanuary-March 2025NHS Ayrshire &amp; ArranAll Cancer Types* (screened excluded)</v>
      </c>
      <c r="B815" t="s">
        <v>255</v>
      </c>
      <c r="C815" t="s">
        <v>259</v>
      </c>
      <c r="D815" t="s">
        <v>163</v>
      </c>
      <c r="E815" t="s">
        <v>199</v>
      </c>
      <c r="F815">
        <v>358</v>
      </c>
      <c r="G815" t="s">
        <v>257</v>
      </c>
      <c r="H815" t="s">
        <v>257</v>
      </c>
      <c r="I815">
        <v>12</v>
      </c>
      <c r="J815">
        <v>3.3519553072625698</v>
      </c>
      <c r="K815">
        <v>346</v>
      </c>
      <c r="L815">
        <v>0</v>
      </c>
      <c r="M815">
        <v>21</v>
      </c>
      <c r="O815">
        <v>12</v>
      </c>
    </row>
    <row r="816" spans="1:15" x14ac:dyDescent="0.25">
      <c r="A816" t="str">
        <f t="shared" si="12"/>
        <v>31 DayJanuary-March 2025NHS Ayrshire &amp; ArranAll Cancer Types* (screened only)</v>
      </c>
      <c r="B816" t="s">
        <v>255</v>
      </c>
      <c r="C816" t="s">
        <v>259</v>
      </c>
      <c r="D816" t="s">
        <v>163</v>
      </c>
      <c r="E816" t="s">
        <v>200</v>
      </c>
      <c r="F816">
        <v>59</v>
      </c>
      <c r="G816" t="s">
        <v>257</v>
      </c>
      <c r="H816" t="s">
        <v>257</v>
      </c>
      <c r="I816">
        <v>0</v>
      </c>
      <c r="J816">
        <v>0</v>
      </c>
      <c r="K816">
        <v>59</v>
      </c>
      <c r="L816">
        <v>1</v>
      </c>
      <c r="M816">
        <v>7</v>
      </c>
      <c r="O816">
        <v>11</v>
      </c>
    </row>
    <row r="817" spans="1:15" x14ac:dyDescent="0.25">
      <c r="A817" t="str">
        <f t="shared" si="12"/>
        <v>31 DayJanuary-March 2025NHS Ayrshire &amp; ArranBreast</v>
      </c>
      <c r="B817" t="s">
        <v>255</v>
      </c>
      <c r="C817" t="s">
        <v>259</v>
      </c>
      <c r="D817" t="s">
        <v>163</v>
      </c>
      <c r="E817" t="s">
        <v>22</v>
      </c>
      <c r="F817">
        <v>100</v>
      </c>
      <c r="G817" t="s">
        <v>257</v>
      </c>
      <c r="H817" t="s">
        <v>257</v>
      </c>
      <c r="I817">
        <v>1</v>
      </c>
      <c r="J817">
        <v>1</v>
      </c>
      <c r="K817">
        <v>99</v>
      </c>
      <c r="L817">
        <v>1</v>
      </c>
      <c r="M817">
        <v>7</v>
      </c>
      <c r="O817">
        <v>6</v>
      </c>
    </row>
    <row r="818" spans="1:15" x14ac:dyDescent="0.25">
      <c r="A818" t="str">
        <f t="shared" si="12"/>
        <v>31 DayJanuary-March 2025NHS Ayrshire &amp; ArranBreast (screened excluded)</v>
      </c>
      <c r="B818" t="s">
        <v>255</v>
      </c>
      <c r="C818" t="s">
        <v>259</v>
      </c>
      <c r="D818" t="s">
        <v>163</v>
      </c>
      <c r="E818" t="s">
        <v>201</v>
      </c>
      <c r="F818">
        <v>49</v>
      </c>
      <c r="G818" t="s">
        <v>257</v>
      </c>
      <c r="H818" t="s">
        <v>257</v>
      </c>
      <c r="I818">
        <v>1</v>
      </c>
      <c r="J818">
        <v>2.0408163265306101</v>
      </c>
      <c r="K818">
        <v>48</v>
      </c>
      <c r="L818">
        <v>0</v>
      </c>
      <c r="M818">
        <v>5</v>
      </c>
      <c r="O818">
        <v>6</v>
      </c>
    </row>
    <row r="819" spans="1:15" x14ac:dyDescent="0.25">
      <c r="A819" t="str">
        <f t="shared" si="12"/>
        <v>31 DayJanuary-March 2025NHS Ayrshire &amp; ArranBreast (screened only)</v>
      </c>
      <c r="B819" t="s">
        <v>255</v>
      </c>
      <c r="C819" t="s">
        <v>259</v>
      </c>
      <c r="D819" t="s">
        <v>163</v>
      </c>
      <c r="E819" t="s">
        <v>202</v>
      </c>
      <c r="F819">
        <v>51</v>
      </c>
      <c r="G819" t="s">
        <v>257</v>
      </c>
      <c r="H819" t="s">
        <v>257</v>
      </c>
      <c r="I819">
        <v>0</v>
      </c>
      <c r="J819">
        <v>0</v>
      </c>
      <c r="K819">
        <v>51</v>
      </c>
      <c r="L819">
        <v>1</v>
      </c>
      <c r="M819">
        <v>2</v>
      </c>
    </row>
    <row r="820" spans="1:15" x14ac:dyDescent="0.25">
      <c r="A820" t="str">
        <f t="shared" si="12"/>
        <v>31 DayJanuary-March 2025NHS Ayrshire &amp; ArranCervical</v>
      </c>
      <c r="B820" t="s">
        <v>255</v>
      </c>
      <c r="C820" t="s">
        <v>259</v>
      </c>
      <c r="D820" t="s">
        <v>163</v>
      </c>
      <c r="E820" t="s">
        <v>23</v>
      </c>
      <c r="F820">
        <v>5</v>
      </c>
      <c r="G820" t="s">
        <v>257</v>
      </c>
      <c r="H820" t="s">
        <v>257</v>
      </c>
      <c r="I820">
        <v>1</v>
      </c>
      <c r="J820">
        <v>20</v>
      </c>
      <c r="K820">
        <v>4</v>
      </c>
      <c r="L820">
        <v>0</v>
      </c>
      <c r="M820">
        <v>0</v>
      </c>
    </row>
    <row r="821" spans="1:15" x14ac:dyDescent="0.25">
      <c r="A821" t="str">
        <f t="shared" si="12"/>
        <v>31 DayJanuary-March 2025NHS Ayrshire &amp; ArranCervical (screened excluded)</v>
      </c>
      <c r="B821" t="s">
        <v>255</v>
      </c>
      <c r="C821" t="s">
        <v>259</v>
      </c>
      <c r="D821" t="s">
        <v>163</v>
      </c>
      <c r="E821" t="s">
        <v>24</v>
      </c>
      <c r="F821">
        <v>3</v>
      </c>
      <c r="G821" t="s">
        <v>257</v>
      </c>
      <c r="H821" t="s">
        <v>257</v>
      </c>
      <c r="I821">
        <v>1</v>
      </c>
      <c r="J821">
        <v>33.3333333333333</v>
      </c>
      <c r="K821">
        <v>2</v>
      </c>
      <c r="L821">
        <v>0</v>
      </c>
      <c r="M821">
        <v>0</v>
      </c>
    </row>
    <row r="822" spans="1:15" x14ac:dyDescent="0.25">
      <c r="A822" t="str">
        <f t="shared" si="12"/>
        <v>31 DayJanuary-March 2025NHS Ayrshire &amp; ArranCervical (screened only)</v>
      </c>
      <c r="B822" t="s">
        <v>255</v>
      </c>
      <c r="C822" t="s">
        <v>259</v>
      </c>
      <c r="D822" t="s">
        <v>163</v>
      </c>
      <c r="E822" t="s">
        <v>25</v>
      </c>
      <c r="F822">
        <v>2</v>
      </c>
      <c r="G822" t="s">
        <v>257</v>
      </c>
      <c r="H822" t="s">
        <v>257</v>
      </c>
      <c r="I822">
        <v>0</v>
      </c>
      <c r="J822">
        <v>0</v>
      </c>
      <c r="K822">
        <v>2</v>
      </c>
      <c r="L822">
        <v>0</v>
      </c>
      <c r="M822">
        <v>0</v>
      </c>
    </row>
    <row r="823" spans="1:15" x14ac:dyDescent="0.25">
      <c r="A823" t="str">
        <f t="shared" si="12"/>
        <v>31 DayJanuary-March 2025NHS Ayrshire &amp; ArranColorectal</v>
      </c>
      <c r="B823" t="s">
        <v>255</v>
      </c>
      <c r="C823" t="s">
        <v>259</v>
      </c>
      <c r="D823" t="s">
        <v>163</v>
      </c>
      <c r="E823" t="s">
        <v>26</v>
      </c>
      <c r="F823">
        <v>44</v>
      </c>
      <c r="G823" t="s">
        <v>257</v>
      </c>
      <c r="H823" t="s">
        <v>257</v>
      </c>
      <c r="I823">
        <v>1</v>
      </c>
      <c r="J823">
        <v>2.2727272727272698</v>
      </c>
      <c r="K823">
        <v>43</v>
      </c>
      <c r="L823">
        <v>0</v>
      </c>
      <c r="M823">
        <v>19</v>
      </c>
      <c r="O823">
        <v>16</v>
      </c>
    </row>
    <row r="824" spans="1:15" x14ac:dyDescent="0.25">
      <c r="A824" t="str">
        <f t="shared" si="12"/>
        <v>31 DayJanuary-March 2025NHS Ayrshire &amp; ArranColorectal (screened excluded)</v>
      </c>
      <c r="B824" t="s">
        <v>255</v>
      </c>
      <c r="C824" t="s">
        <v>259</v>
      </c>
      <c r="D824" t="s">
        <v>163</v>
      </c>
      <c r="E824" t="s">
        <v>27</v>
      </c>
      <c r="F824">
        <v>38</v>
      </c>
      <c r="G824" t="s">
        <v>257</v>
      </c>
      <c r="H824" t="s">
        <v>257</v>
      </c>
      <c r="I824">
        <v>1</v>
      </c>
      <c r="J824">
        <v>2.6315789473684199</v>
      </c>
      <c r="K824">
        <v>37</v>
      </c>
      <c r="L824">
        <v>0</v>
      </c>
      <c r="M824">
        <v>14</v>
      </c>
      <c r="O824">
        <v>18</v>
      </c>
    </row>
    <row r="825" spans="1:15" x14ac:dyDescent="0.25">
      <c r="A825" t="str">
        <f t="shared" si="12"/>
        <v>31 DayJanuary-March 2025NHS Ayrshire &amp; ArranColorectal (screened only)</v>
      </c>
      <c r="B825" t="s">
        <v>255</v>
      </c>
      <c r="C825" t="s">
        <v>259</v>
      </c>
      <c r="D825" t="s">
        <v>163</v>
      </c>
      <c r="E825" t="s">
        <v>28</v>
      </c>
      <c r="F825">
        <v>6</v>
      </c>
      <c r="G825" t="s">
        <v>257</v>
      </c>
      <c r="H825" t="s">
        <v>257</v>
      </c>
      <c r="I825">
        <v>0</v>
      </c>
      <c r="J825">
        <v>0</v>
      </c>
      <c r="K825">
        <v>6</v>
      </c>
      <c r="L825">
        <v>0</v>
      </c>
      <c r="M825">
        <v>5</v>
      </c>
      <c r="O825">
        <v>11</v>
      </c>
    </row>
    <row r="826" spans="1:15" x14ac:dyDescent="0.25">
      <c r="A826" t="str">
        <f t="shared" si="12"/>
        <v>31 DayJanuary-March 2025NHS Ayrshire &amp; ArranHead &amp; Neck</v>
      </c>
      <c r="B826" t="s">
        <v>255</v>
      </c>
      <c r="C826" t="s">
        <v>259</v>
      </c>
      <c r="D826" t="s">
        <v>163</v>
      </c>
      <c r="E826" t="s">
        <v>29</v>
      </c>
      <c r="F826">
        <v>15</v>
      </c>
      <c r="G826" t="s">
        <v>257</v>
      </c>
      <c r="H826" t="s">
        <v>257</v>
      </c>
      <c r="I826">
        <v>0</v>
      </c>
      <c r="J826">
        <v>0</v>
      </c>
      <c r="K826">
        <v>15</v>
      </c>
      <c r="L826">
        <v>0</v>
      </c>
      <c r="M826">
        <v>1</v>
      </c>
    </row>
    <row r="827" spans="1:15" x14ac:dyDescent="0.25">
      <c r="A827" t="str">
        <f t="shared" si="12"/>
        <v>31 DayJanuary-March 2025NHS Ayrshire &amp; ArranLung</v>
      </c>
      <c r="B827" t="s">
        <v>255</v>
      </c>
      <c r="C827" t="s">
        <v>259</v>
      </c>
      <c r="D827" t="s">
        <v>163</v>
      </c>
      <c r="E827" t="s">
        <v>30</v>
      </c>
      <c r="F827">
        <v>56</v>
      </c>
      <c r="G827" t="s">
        <v>257</v>
      </c>
      <c r="H827" t="s">
        <v>257</v>
      </c>
      <c r="I827">
        <v>4</v>
      </c>
      <c r="J827">
        <v>7.1428571428571397</v>
      </c>
      <c r="K827">
        <v>52</v>
      </c>
      <c r="L827">
        <v>0</v>
      </c>
      <c r="M827">
        <v>1</v>
      </c>
    </row>
    <row r="828" spans="1:15" x14ac:dyDescent="0.25">
      <c r="A828" t="str">
        <f t="shared" si="12"/>
        <v>31 DayJanuary-March 2025NHS Ayrshire &amp; ArranLymphoma</v>
      </c>
      <c r="B828" t="s">
        <v>255</v>
      </c>
      <c r="C828" t="s">
        <v>259</v>
      </c>
      <c r="D828" t="s">
        <v>163</v>
      </c>
      <c r="E828" t="s">
        <v>31</v>
      </c>
      <c r="F828">
        <v>17</v>
      </c>
      <c r="G828" t="s">
        <v>257</v>
      </c>
      <c r="H828" t="s">
        <v>257</v>
      </c>
      <c r="I828">
        <v>0</v>
      </c>
      <c r="J828">
        <v>0</v>
      </c>
      <c r="K828">
        <v>17</v>
      </c>
      <c r="L828">
        <v>0</v>
      </c>
      <c r="M828">
        <v>0</v>
      </c>
    </row>
    <row r="829" spans="1:15" x14ac:dyDescent="0.25">
      <c r="A829" t="str">
        <f t="shared" si="12"/>
        <v>31 DayJanuary-March 2025NHS Ayrshire &amp; ArranMelanoma</v>
      </c>
      <c r="B829" t="s">
        <v>255</v>
      </c>
      <c r="C829" t="s">
        <v>259</v>
      </c>
      <c r="D829" t="s">
        <v>163</v>
      </c>
      <c r="E829" t="s">
        <v>32</v>
      </c>
      <c r="F829">
        <v>18</v>
      </c>
      <c r="G829" t="s">
        <v>257</v>
      </c>
      <c r="H829" t="s">
        <v>257</v>
      </c>
      <c r="I829">
        <v>0</v>
      </c>
      <c r="J829">
        <v>0</v>
      </c>
      <c r="K829">
        <v>18</v>
      </c>
      <c r="L829">
        <v>0</v>
      </c>
      <c r="M829">
        <v>0</v>
      </c>
    </row>
    <row r="830" spans="1:15" x14ac:dyDescent="0.25">
      <c r="A830" t="str">
        <f t="shared" si="12"/>
        <v>31 DayJanuary-March 2025NHS Ayrshire &amp; ArranOvarian</v>
      </c>
      <c r="B830" t="s">
        <v>255</v>
      </c>
      <c r="C830" t="s">
        <v>259</v>
      </c>
      <c r="D830" t="s">
        <v>163</v>
      </c>
      <c r="E830" t="s">
        <v>33</v>
      </c>
      <c r="F830">
        <v>2</v>
      </c>
      <c r="G830" t="s">
        <v>257</v>
      </c>
      <c r="H830" t="s">
        <v>257</v>
      </c>
      <c r="I830">
        <v>0</v>
      </c>
      <c r="J830">
        <v>0</v>
      </c>
      <c r="K830">
        <v>2</v>
      </c>
      <c r="L830">
        <v>0</v>
      </c>
      <c r="M830">
        <v>0</v>
      </c>
    </row>
    <row r="831" spans="1:15" x14ac:dyDescent="0.25">
      <c r="A831" t="str">
        <f t="shared" si="12"/>
        <v>31 DayJanuary-March 2025NHS Ayrshire &amp; ArranUpper GI</v>
      </c>
      <c r="B831" t="s">
        <v>255</v>
      </c>
      <c r="C831" t="s">
        <v>259</v>
      </c>
      <c r="D831" t="s">
        <v>163</v>
      </c>
      <c r="E831" t="s">
        <v>34</v>
      </c>
      <c r="F831">
        <v>43</v>
      </c>
      <c r="G831" t="s">
        <v>257</v>
      </c>
      <c r="H831" t="s">
        <v>257</v>
      </c>
      <c r="I831">
        <v>5</v>
      </c>
      <c r="J831">
        <v>11.6279069767442</v>
      </c>
      <c r="K831">
        <v>38</v>
      </c>
      <c r="L831">
        <v>0</v>
      </c>
      <c r="M831">
        <v>0</v>
      </c>
    </row>
    <row r="832" spans="1:15" x14ac:dyDescent="0.25">
      <c r="A832" t="str">
        <f t="shared" si="12"/>
        <v>31 DayJanuary-March 2025NHS Ayrshire &amp; ArranUpper GI - Hepatopancreatobiliary</v>
      </c>
      <c r="B832" t="s">
        <v>255</v>
      </c>
      <c r="C832" t="s">
        <v>259</v>
      </c>
      <c r="D832" t="s">
        <v>163</v>
      </c>
      <c r="E832" t="s">
        <v>203</v>
      </c>
      <c r="F832">
        <v>21</v>
      </c>
      <c r="G832" t="s">
        <v>257</v>
      </c>
      <c r="H832" t="s">
        <v>257</v>
      </c>
      <c r="I832">
        <v>5</v>
      </c>
      <c r="J832">
        <v>23.8095238095238</v>
      </c>
      <c r="K832">
        <v>16</v>
      </c>
      <c r="L832">
        <v>0</v>
      </c>
      <c r="M832">
        <v>0</v>
      </c>
    </row>
    <row r="833" spans="1:14" x14ac:dyDescent="0.25">
      <c r="A833" t="str">
        <f t="shared" si="12"/>
        <v>31 DayJanuary-March 2025NHS Ayrshire &amp; ArranUpper GI - Oesophagogastric</v>
      </c>
      <c r="B833" t="s">
        <v>255</v>
      </c>
      <c r="C833" t="s">
        <v>259</v>
      </c>
      <c r="D833" t="s">
        <v>163</v>
      </c>
      <c r="E833" t="s">
        <v>204</v>
      </c>
      <c r="F833">
        <v>22</v>
      </c>
      <c r="G833" t="s">
        <v>257</v>
      </c>
      <c r="H833" t="s">
        <v>257</v>
      </c>
      <c r="I833">
        <v>0</v>
      </c>
      <c r="J833">
        <v>0</v>
      </c>
      <c r="K833">
        <v>22</v>
      </c>
      <c r="L833">
        <v>0</v>
      </c>
      <c r="M833">
        <v>0</v>
      </c>
    </row>
    <row r="834" spans="1:14" x14ac:dyDescent="0.25">
      <c r="A834" t="str">
        <f t="shared" si="12"/>
        <v>31 DayJanuary-March 2025NHS Ayrshire &amp; ArranUrological</v>
      </c>
      <c r="B834" t="s">
        <v>255</v>
      </c>
      <c r="C834" t="s">
        <v>259</v>
      </c>
      <c r="D834" t="s">
        <v>163</v>
      </c>
      <c r="E834" t="s">
        <v>205</v>
      </c>
      <c r="F834">
        <v>117</v>
      </c>
      <c r="G834" t="s">
        <v>257</v>
      </c>
      <c r="H834" t="s">
        <v>257</v>
      </c>
      <c r="I834">
        <v>0</v>
      </c>
      <c r="J834">
        <v>0</v>
      </c>
      <c r="K834">
        <v>117</v>
      </c>
      <c r="L834">
        <v>0</v>
      </c>
      <c r="M834">
        <v>0</v>
      </c>
    </row>
    <row r="835" spans="1:14" x14ac:dyDescent="0.25">
      <c r="A835" t="str">
        <f t="shared" ref="A835:A898" si="13">CONCATENATE(B835,C835,D835,E835)</f>
        <v>31 DayJanuary-March 2025NHS Ayrshire &amp; ArranUrology - Bladder</v>
      </c>
      <c r="B835" t="s">
        <v>255</v>
      </c>
      <c r="C835" t="s">
        <v>259</v>
      </c>
      <c r="D835" t="s">
        <v>163</v>
      </c>
      <c r="E835" t="s">
        <v>206</v>
      </c>
      <c r="F835">
        <v>5</v>
      </c>
      <c r="G835" t="s">
        <v>257</v>
      </c>
      <c r="H835" t="s">
        <v>257</v>
      </c>
      <c r="I835">
        <v>0</v>
      </c>
      <c r="J835">
        <v>0</v>
      </c>
      <c r="K835">
        <v>5</v>
      </c>
      <c r="L835">
        <v>0</v>
      </c>
      <c r="M835">
        <v>0</v>
      </c>
    </row>
    <row r="836" spans="1:14" x14ac:dyDescent="0.25">
      <c r="A836" t="str">
        <f t="shared" si="13"/>
        <v>31 DayJanuary-March 2025NHS Ayrshire &amp; ArranUrology - Other</v>
      </c>
      <c r="B836" t="s">
        <v>255</v>
      </c>
      <c r="C836" t="s">
        <v>259</v>
      </c>
      <c r="D836" t="s">
        <v>163</v>
      </c>
      <c r="E836" t="s">
        <v>207</v>
      </c>
      <c r="F836">
        <v>10</v>
      </c>
      <c r="G836" t="s">
        <v>257</v>
      </c>
      <c r="H836" t="s">
        <v>257</v>
      </c>
      <c r="I836">
        <v>0</v>
      </c>
      <c r="J836">
        <v>0</v>
      </c>
      <c r="K836">
        <v>10</v>
      </c>
      <c r="L836">
        <v>0</v>
      </c>
      <c r="M836">
        <v>0</v>
      </c>
    </row>
    <row r="837" spans="1:14" x14ac:dyDescent="0.25">
      <c r="A837" t="str">
        <f t="shared" si="13"/>
        <v>31 DayJanuary-March 2025NHS Ayrshire &amp; ArranUrology - Prostate</v>
      </c>
      <c r="B837" t="s">
        <v>255</v>
      </c>
      <c r="C837" t="s">
        <v>259</v>
      </c>
      <c r="D837" t="s">
        <v>163</v>
      </c>
      <c r="E837" t="s">
        <v>208</v>
      </c>
      <c r="F837">
        <v>102</v>
      </c>
      <c r="G837" t="s">
        <v>257</v>
      </c>
      <c r="H837" t="s">
        <v>257</v>
      </c>
      <c r="I837">
        <v>0</v>
      </c>
      <c r="J837">
        <v>0</v>
      </c>
      <c r="K837">
        <v>102</v>
      </c>
      <c r="L837">
        <v>0</v>
      </c>
      <c r="M837">
        <v>0</v>
      </c>
    </row>
    <row r="838" spans="1:14" x14ac:dyDescent="0.25">
      <c r="A838" t="str">
        <f t="shared" si="13"/>
        <v>31 DayJanuary-March 2025NHS BordersAll Cancer Types*</v>
      </c>
      <c r="B838" t="s">
        <v>255</v>
      </c>
      <c r="C838" t="s">
        <v>259</v>
      </c>
      <c r="D838" t="s">
        <v>164</v>
      </c>
      <c r="E838" t="s">
        <v>198</v>
      </c>
      <c r="F838">
        <v>99</v>
      </c>
      <c r="G838" t="s">
        <v>257</v>
      </c>
      <c r="H838" t="s">
        <v>257</v>
      </c>
      <c r="I838">
        <v>0</v>
      </c>
      <c r="J838">
        <v>0</v>
      </c>
      <c r="K838">
        <v>99</v>
      </c>
      <c r="L838">
        <v>5</v>
      </c>
      <c r="M838">
        <v>0</v>
      </c>
      <c r="N838">
        <v>14</v>
      </c>
    </row>
    <row r="839" spans="1:14" x14ac:dyDescent="0.25">
      <c r="A839" t="str">
        <f t="shared" si="13"/>
        <v>31 DayJanuary-March 2025NHS BordersAll Cancer Types* (screened excluded)</v>
      </c>
      <c r="B839" t="s">
        <v>255</v>
      </c>
      <c r="C839" t="s">
        <v>259</v>
      </c>
      <c r="D839" t="s">
        <v>164</v>
      </c>
      <c r="E839" t="s">
        <v>199</v>
      </c>
      <c r="F839">
        <v>90</v>
      </c>
      <c r="G839" t="s">
        <v>257</v>
      </c>
      <c r="H839" t="s">
        <v>257</v>
      </c>
      <c r="I839">
        <v>0</v>
      </c>
      <c r="J839">
        <v>0</v>
      </c>
      <c r="K839">
        <v>90</v>
      </c>
      <c r="L839">
        <v>5</v>
      </c>
      <c r="M839">
        <v>0</v>
      </c>
      <c r="N839">
        <v>14</v>
      </c>
    </row>
    <row r="840" spans="1:14" x14ac:dyDescent="0.25">
      <c r="A840" t="str">
        <f t="shared" si="13"/>
        <v>31 DayJanuary-March 2025NHS BordersAll Cancer Types* (screened only)</v>
      </c>
      <c r="B840" t="s">
        <v>255</v>
      </c>
      <c r="C840" t="s">
        <v>259</v>
      </c>
      <c r="D840" t="s">
        <v>164</v>
      </c>
      <c r="E840" t="s">
        <v>200</v>
      </c>
      <c r="F840">
        <v>9</v>
      </c>
      <c r="G840" t="s">
        <v>257</v>
      </c>
      <c r="H840" t="s">
        <v>257</v>
      </c>
      <c r="I840">
        <v>0</v>
      </c>
      <c r="J840">
        <v>0</v>
      </c>
      <c r="K840">
        <v>9</v>
      </c>
      <c r="L840">
        <v>0</v>
      </c>
      <c r="M840">
        <v>0</v>
      </c>
    </row>
    <row r="841" spans="1:14" x14ac:dyDescent="0.25">
      <c r="A841" t="str">
        <f t="shared" si="13"/>
        <v>31 DayJanuary-March 2025NHS BordersBreast</v>
      </c>
      <c r="B841" t="s">
        <v>255</v>
      </c>
      <c r="C841" t="s">
        <v>259</v>
      </c>
      <c r="D841" t="s">
        <v>164</v>
      </c>
      <c r="E841" t="s">
        <v>22</v>
      </c>
      <c r="F841">
        <v>21</v>
      </c>
      <c r="G841" t="s">
        <v>257</v>
      </c>
      <c r="H841" t="s">
        <v>257</v>
      </c>
      <c r="I841">
        <v>0</v>
      </c>
      <c r="J841">
        <v>0</v>
      </c>
      <c r="K841">
        <v>21</v>
      </c>
      <c r="L841">
        <v>2</v>
      </c>
      <c r="M841">
        <v>0</v>
      </c>
    </row>
    <row r="842" spans="1:14" x14ac:dyDescent="0.25">
      <c r="A842" t="str">
        <f t="shared" si="13"/>
        <v>31 DayJanuary-March 2025NHS BordersBreast (screened excluded)</v>
      </c>
      <c r="B842" t="s">
        <v>255</v>
      </c>
      <c r="C842" t="s">
        <v>259</v>
      </c>
      <c r="D842" t="s">
        <v>164</v>
      </c>
      <c r="E842" t="s">
        <v>201</v>
      </c>
      <c r="F842">
        <v>15</v>
      </c>
      <c r="G842" t="s">
        <v>257</v>
      </c>
      <c r="H842" t="s">
        <v>257</v>
      </c>
      <c r="I842">
        <v>0</v>
      </c>
      <c r="J842">
        <v>0</v>
      </c>
      <c r="K842">
        <v>15</v>
      </c>
      <c r="L842">
        <v>2</v>
      </c>
      <c r="M842">
        <v>0</v>
      </c>
    </row>
    <row r="843" spans="1:14" x14ac:dyDescent="0.25">
      <c r="A843" t="str">
        <f t="shared" si="13"/>
        <v>31 DayJanuary-March 2025NHS BordersBreast (screened only)</v>
      </c>
      <c r="B843" t="s">
        <v>255</v>
      </c>
      <c r="C843" t="s">
        <v>259</v>
      </c>
      <c r="D843" t="s">
        <v>164</v>
      </c>
      <c r="E843" t="s">
        <v>202</v>
      </c>
      <c r="F843">
        <v>6</v>
      </c>
      <c r="G843" t="s">
        <v>257</v>
      </c>
      <c r="H843" t="s">
        <v>257</v>
      </c>
      <c r="I843">
        <v>0</v>
      </c>
      <c r="J843">
        <v>0</v>
      </c>
      <c r="K843">
        <v>6</v>
      </c>
      <c r="L843">
        <v>0</v>
      </c>
      <c r="M843">
        <v>0</v>
      </c>
    </row>
    <row r="844" spans="1:14" x14ac:dyDescent="0.25">
      <c r="A844" t="str">
        <f t="shared" si="13"/>
        <v>31 DayJanuary-March 2025NHS BordersColorectal</v>
      </c>
      <c r="B844" t="s">
        <v>255</v>
      </c>
      <c r="C844" t="s">
        <v>259</v>
      </c>
      <c r="D844" t="s">
        <v>164</v>
      </c>
      <c r="E844" t="s">
        <v>26</v>
      </c>
      <c r="F844">
        <v>15</v>
      </c>
      <c r="G844" t="s">
        <v>257</v>
      </c>
      <c r="H844" t="s">
        <v>257</v>
      </c>
      <c r="I844">
        <v>0</v>
      </c>
      <c r="J844">
        <v>0</v>
      </c>
      <c r="K844">
        <v>15</v>
      </c>
      <c r="L844">
        <v>1</v>
      </c>
      <c r="M844">
        <v>0</v>
      </c>
    </row>
    <row r="845" spans="1:14" x14ac:dyDescent="0.25">
      <c r="A845" t="str">
        <f t="shared" si="13"/>
        <v>31 DayJanuary-March 2025NHS BordersColorectal (screened excluded)</v>
      </c>
      <c r="B845" t="s">
        <v>255</v>
      </c>
      <c r="C845" t="s">
        <v>259</v>
      </c>
      <c r="D845" t="s">
        <v>164</v>
      </c>
      <c r="E845" t="s">
        <v>27</v>
      </c>
      <c r="F845">
        <v>12</v>
      </c>
      <c r="G845" t="s">
        <v>257</v>
      </c>
      <c r="H845" t="s">
        <v>257</v>
      </c>
      <c r="I845">
        <v>0</v>
      </c>
      <c r="J845">
        <v>0</v>
      </c>
      <c r="K845">
        <v>12</v>
      </c>
      <c r="L845">
        <v>1</v>
      </c>
      <c r="M845">
        <v>0</v>
      </c>
    </row>
    <row r="846" spans="1:14" x14ac:dyDescent="0.25">
      <c r="A846" t="str">
        <f t="shared" si="13"/>
        <v>31 DayJanuary-March 2025NHS BordersColorectal (screened only)</v>
      </c>
      <c r="B846" t="s">
        <v>255</v>
      </c>
      <c r="C846" t="s">
        <v>259</v>
      </c>
      <c r="D846" t="s">
        <v>164</v>
      </c>
      <c r="E846" t="s">
        <v>28</v>
      </c>
      <c r="F846">
        <v>3</v>
      </c>
      <c r="G846" t="s">
        <v>257</v>
      </c>
      <c r="H846" t="s">
        <v>257</v>
      </c>
      <c r="I846">
        <v>0</v>
      </c>
      <c r="J846">
        <v>0</v>
      </c>
      <c r="K846">
        <v>3</v>
      </c>
      <c r="L846">
        <v>0</v>
      </c>
      <c r="M846">
        <v>0</v>
      </c>
    </row>
    <row r="847" spans="1:14" x14ac:dyDescent="0.25">
      <c r="A847" t="str">
        <f t="shared" si="13"/>
        <v>31 DayJanuary-March 2025NHS BordersHead &amp; Neck</v>
      </c>
      <c r="B847" t="s">
        <v>255</v>
      </c>
      <c r="C847" t="s">
        <v>259</v>
      </c>
      <c r="D847" t="s">
        <v>164</v>
      </c>
      <c r="E847" t="s">
        <v>29</v>
      </c>
      <c r="F847">
        <v>1</v>
      </c>
      <c r="G847" t="s">
        <v>257</v>
      </c>
      <c r="H847" t="s">
        <v>257</v>
      </c>
      <c r="I847">
        <v>0</v>
      </c>
      <c r="J847">
        <v>0</v>
      </c>
      <c r="K847">
        <v>1</v>
      </c>
      <c r="L847">
        <v>0</v>
      </c>
      <c r="M847">
        <v>0</v>
      </c>
    </row>
    <row r="848" spans="1:14" x14ac:dyDescent="0.25">
      <c r="A848" t="str">
        <f t="shared" si="13"/>
        <v>31 DayJanuary-March 2025NHS BordersLung</v>
      </c>
      <c r="B848" t="s">
        <v>255</v>
      </c>
      <c r="C848" t="s">
        <v>259</v>
      </c>
      <c r="D848" t="s">
        <v>164</v>
      </c>
      <c r="E848" t="s">
        <v>30</v>
      </c>
      <c r="F848">
        <v>9</v>
      </c>
      <c r="G848" t="s">
        <v>257</v>
      </c>
      <c r="H848" t="s">
        <v>257</v>
      </c>
      <c r="I848">
        <v>0</v>
      </c>
      <c r="J848">
        <v>0</v>
      </c>
      <c r="K848">
        <v>9</v>
      </c>
      <c r="L848">
        <v>0</v>
      </c>
      <c r="M848">
        <v>0</v>
      </c>
    </row>
    <row r="849" spans="1:15" x14ac:dyDescent="0.25">
      <c r="A849" t="str">
        <f t="shared" si="13"/>
        <v>31 DayJanuary-March 2025NHS BordersLymphoma</v>
      </c>
      <c r="B849" t="s">
        <v>255</v>
      </c>
      <c r="C849" t="s">
        <v>259</v>
      </c>
      <c r="D849" t="s">
        <v>164</v>
      </c>
      <c r="E849" t="s">
        <v>31</v>
      </c>
      <c r="F849">
        <v>2</v>
      </c>
      <c r="G849" t="s">
        <v>257</v>
      </c>
      <c r="H849" t="s">
        <v>257</v>
      </c>
      <c r="I849">
        <v>0</v>
      </c>
      <c r="J849">
        <v>0</v>
      </c>
      <c r="K849">
        <v>2</v>
      </c>
      <c r="L849">
        <v>0</v>
      </c>
      <c r="M849">
        <v>0</v>
      </c>
    </row>
    <row r="850" spans="1:15" x14ac:dyDescent="0.25">
      <c r="A850" t="str">
        <f t="shared" si="13"/>
        <v>31 DayJanuary-March 2025NHS BordersMelanoma</v>
      </c>
      <c r="B850" t="s">
        <v>255</v>
      </c>
      <c r="C850" t="s">
        <v>259</v>
      </c>
      <c r="D850" t="s">
        <v>164</v>
      </c>
      <c r="E850" t="s">
        <v>32</v>
      </c>
      <c r="F850">
        <v>3</v>
      </c>
      <c r="G850" t="s">
        <v>257</v>
      </c>
      <c r="H850" t="s">
        <v>257</v>
      </c>
      <c r="I850">
        <v>0</v>
      </c>
      <c r="J850">
        <v>0</v>
      </c>
      <c r="K850">
        <v>3</v>
      </c>
      <c r="L850">
        <v>0</v>
      </c>
      <c r="M850">
        <v>0</v>
      </c>
    </row>
    <row r="851" spans="1:15" x14ac:dyDescent="0.25">
      <c r="A851" t="str">
        <f t="shared" si="13"/>
        <v>31 DayJanuary-March 2025NHS BordersOvarian</v>
      </c>
      <c r="B851" t="s">
        <v>255</v>
      </c>
      <c r="C851" t="s">
        <v>259</v>
      </c>
      <c r="D851" t="s">
        <v>164</v>
      </c>
      <c r="E851" t="s">
        <v>33</v>
      </c>
      <c r="F851">
        <v>1</v>
      </c>
      <c r="G851" t="s">
        <v>257</v>
      </c>
      <c r="H851" t="s">
        <v>257</v>
      </c>
      <c r="I851">
        <v>0</v>
      </c>
      <c r="J851">
        <v>0</v>
      </c>
      <c r="K851">
        <v>1</v>
      </c>
      <c r="L851">
        <v>0</v>
      </c>
      <c r="M851">
        <v>0</v>
      </c>
    </row>
    <row r="852" spans="1:15" x14ac:dyDescent="0.25">
      <c r="A852" t="str">
        <f t="shared" si="13"/>
        <v>31 DayJanuary-March 2025NHS BordersUpper GI</v>
      </c>
      <c r="B852" t="s">
        <v>255</v>
      </c>
      <c r="C852" t="s">
        <v>259</v>
      </c>
      <c r="D852" t="s">
        <v>164</v>
      </c>
      <c r="E852" t="s">
        <v>34</v>
      </c>
      <c r="F852">
        <v>6</v>
      </c>
      <c r="G852" t="s">
        <v>257</v>
      </c>
      <c r="H852" t="s">
        <v>257</v>
      </c>
      <c r="I852">
        <v>0</v>
      </c>
      <c r="J852">
        <v>0</v>
      </c>
      <c r="K852">
        <v>6</v>
      </c>
      <c r="L852">
        <v>1</v>
      </c>
      <c r="M852">
        <v>0</v>
      </c>
    </row>
    <row r="853" spans="1:15" x14ac:dyDescent="0.25">
      <c r="A853" t="str">
        <f t="shared" si="13"/>
        <v>31 DayJanuary-March 2025NHS BordersUpper GI - Hepatopancreatobiliary</v>
      </c>
      <c r="B853" t="s">
        <v>255</v>
      </c>
      <c r="C853" t="s">
        <v>259</v>
      </c>
      <c r="D853" t="s">
        <v>164</v>
      </c>
      <c r="E853" t="s">
        <v>203</v>
      </c>
      <c r="F853">
        <v>1</v>
      </c>
      <c r="G853" t="s">
        <v>257</v>
      </c>
      <c r="H853" t="s">
        <v>257</v>
      </c>
      <c r="I853">
        <v>0</v>
      </c>
      <c r="J853">
        <v>0</v>
      </c>
      <c r="K853">
        <v>1</v>
      </c>
      <c r="L853">
        <v>0</v>
      </c>
      <c r="M853">
        <v>0</v>
      </c>
    </row>
    <row r="854" spans="1:15" x14ac:dyDescent="0.25">
      <c r="A854" t="str">
        <f t="shared" si="13"/>
        <v>31 DayJanuary-March 2025NHS BordersUpper GI - Oesophagogastric</v>
      </c>
      <c r="B854" t="s">
        <v>255</v>
      </c>
      <c r="C854" t="s">
        <v>259</v>
      </c>
      <c r="D854" t="s">
        <v>164</v>
      </c>
      <c r="E854" t="s">
        <v>204</v>
      </c>
      <c r="F854">
        <v>5</v>
      </c>
      <c r="G854" t="s">
        <v>257</v>
      </c>
      <c r="H854" t="s">
        <v>257</v>
      </c>
      <c r="I854">
        <v>0</v>
      </c>
      <c r="J854">
        <v>0</v>
      </c>
      <c r="K854">
        <v>5</v>
      </c>
      <c r="L854">
        <v>1</v>
      </c>
      <c r="M854">
        <v>0</v>
      </c>
    </row>
    <row r="855" spans="1:15" x14ac:dyDescent="0.25">
      <c r="A855" t="str">
        <f t="shared" si="13"/>
        <v>31 DayJanuary-March 2025NHS BordersUrological</v>
      </c>
      <c r="B855" t="s">
        <v>255</v>
      </c>
      <c r="C855" t="s">
        <v>259</v>
      </c>
      <c r="D855" t="s">
        <v>164</v>
      </c>
      <c r="E855" t="s">
        <v>205</v>
      </c>
      <c r="F855">
        <v>41</v>
      </c>
      <c r="G855" t="s">
        <v>257</v>
      </c>
      <c r="H855" t="s">
        <v>257</v>
      </c>
      <c r="I855">
        <v>0</v>
      </c>
      <c r="J855">
        <v>0</v>
      </c>
      <c r="K855">
        <v>41</v>
      </c>
      <c r="L855">
        <v>1</v>
      </c>
      <c r="M855">
        <v>0</v>
      </c>
    </row>
    <row r="856" spans="1:15" x14ac:dyDescent="0.25">
      <c r="A856" t="str">
        <f t="shared" si="13"/>
        <v>31 DayJanuary-March 2025NHS BordersUrology - Bladder</v>
      </c>
      <c r="B856" t="s">
        <v>255</v>
      </c>
      <c r="C856" t="s">
        <v>259</v>
      </c>
      <c r="D856" t="s">
        <v>164</v>
      </c>
      <c r="E856" t="s">
        <v>206</v>
      </c>
      <c r="F856">
        <v>1</v>
      </c>
      <c r="G856" t="s">
        <v>257</v>
      </c>
      <c r="H856" t="s">
        <v>257</v>
      </c>
      <c r="I856">
        <v>0</v>
      </c>
      <c r="J856">
        <v>0</v>
      </c>
      <c r="K856">
        <v>1</v>
      </c>
      <c r="L856">
        <v>1</v>
      </c>
      <c r="M856">
        <v>0</v>
      </c>
    </row>
    <row r="857" spans="1:15" x14ac:dyDescent="0.25">
      <c r="A857" t="str">
        <f t="shared" si="13"/>
        <v>31 DayJanuary-March 2025NHS BordersUrology - Prostate</v>
      </c>
      <c r="B857" t="s">
        <v>255</v>
      </c>
      <c r="C857" t="s">
        <v>259</v>
      </c>
      <c r="D857" t="s">
        <v>164</v>
      </c>
      <c r="E857" t="s">
        <v>208</v>
      </c>
      <c r="F857">
        <v>40</v>
      </c>
      <c r="G857" t="s">
        <v>257</v>
      </c>
      <c r="H857" t="s">
        <v>257</v>
      </c>
      <c r="I857">
        <v>0</v>
      </c>
      <c r="J857">
        <v>0</v>
      </c>
      <c r="K857">
        <v>40</v>
      </c>
      <c r="L857">
        <v>0</v>
      </c>
      <c r="M857">
        <v>0</v>
      </c>
    </row>
    <row r="858" spans="1:15" x14ac:dyDescent="0.25">
      <c r="A858" t="str">
        <f t="shared" si="13"/>
        <v>31 DayJanuary-March 2025NHS Dumfries &amp; GallowayAll Cancer Types*</v>
      </c>
      <c r="B858" t="s">
        <v>255</v>
      </c>
      <c r="C858" t="s">
        <v>259</v>
      </c>
      <c r="D858" t="s">
        <v>165</v>
      </c>
      <c r="E858" t="s">
        <v>198</v>
      </c>
      <c r="F858">
        <v>195</v>
      </c>
      <c r="G858" t="s">
        <v>257</v>
      </c>
      <c r="H858" t="s">
        <v>257</v>
      </c>
      <c r="I858">
        <v>2</v>
      </c>
      <c r="J858">
        <v>1.02564102564103</v>
      </c>
      <c r="K858">
        <v>193</v>
      </c>
      <c r="L858">
        <v>5</v>
      </c>
      <c r="M858">
        <v>6</v>
      </c>
      <c r="N858">
        <v>12</v>
      </c>
      <c r="O858">
        <v>27</v>
      </c>
    </row>
    <row r="859" spans="1:15" x14ac:dyDescent="0.25">
      <c r="A859" t="str">
        <f t="shared" si="13"/>
        <v>31 DayJanuary-March 2025NHS Dumfries &amp; GallowayAll Cancer Types* (screened excluded)</v>
      </c>
      <c r="B859" t="s">
        <v>255</v>
      </c>
      <c r="C859" t="s">
        <v>259</v>
      </c>
      <c r="D859" t="s">
        <v>165</v>
      </c>
      <c r="E859" t="s">
        <v>199</v>
      </c>
      <c r="F859">
        <v>184</v>
      </c>
      <c r="G859" t="s">
        <v>257</v>
      </c>
      <c r="H859" t="s">
        <v>257</v>
      </c>
      <c r="I859">
        <v>1</v>
      </c>
      <c r="J859">
        <v>0.54347826086956497</v>
      </c>
      <c r="K859">
        <v>183</v>
      </c>
      <c r="L859">
        <v>3</v>
      </c>
      <c r="M859">
        <v>5</v>
      </c>
      <c r="N859">
        <v>15</v>
      </c>
      <c r="O859">
        <v>21</v>
      </c>
    </row>
    <row r="860" spans="1:15" x14ac:dyDescent="0.25">
      <c r="A860" t="str">
        <f t="shared" si="13"/>
        <v>31 DayJanuary-March 2025NHS Dumfries &amp; GallowayAll Cancer Types* (screened only)</v>
      </c>
      <c r="B860" t="s">
        <v>255</v>
      </c>
      <c r="C860" t="s">
        <v>259</v>
      </c>
      <c r="D860" t="s">
        <v>165</v>
      </c>
      <c r="E860" t="s">
        <v>200</v>
      </c>
      <c r="F860">
        <v>11</v>
      </c>
      <c r="G860" t="s">
        <v>257</v>
      </c>
      <c r="H860" t="s">
        <v>257</v>
      </c>
      <c r="I860">
        <v>1</v>
      </c>
      <c r="J860">
        <v>9.0909090909090899</v>
      </c>
      <c r="K860">
        <v>10</v>
      </c>
      <c r="L860">
        <v>2</v>
      </c>
      <c r="M860">
        <v>1</v>
      </c>
    </row>
    <row r="861" spans="1:15" x14ac:dyDescent="0.25">
      <c r="A861" t="str">
        <f t="shared" si="13"/>
        <v>31 DayJanuary-March 2025NHS Dumfries &amp; GallowayBreast</v>
      </c>
      <c r="B861" t="s">
        <v>255</v>
      </c>
      <c r="C861" t="s">
        <v>259</v>
      </c>
      <c r="D861" t="s">
        <v>165</v>
      </c>
      <c r="E861" t="s">
        <v>22</v>
      </c>
      <c r="F861">
        <v>26</v>
      </c>
      <c r="G861" t="s">
        <v>257</v>
      </c>
      <c r="H861" t="s">
        <v>257</v>
      </c>
      <c r="I861">
        <v>0</v>
      </c>
      <c r="J861">
        <v>0</v>
      </c>
      <c r="K861">
        <v>26</v>
      </c>
      <c r="L861">
        <v>0</v>
      </c>
      <c r="M861">
        <v>0</v>
      </c>
    </row>
    <row r="862" spans="1:15" x14ac:dyDescent="0.25">
      <c r="A862" t="str">
        <f t="shared" si="13"/>
        <v>31 DayJanuary-March 2025NHS Dumfries &amp; GallowayBreast (screened excluded)</v>
      </c>
      <c r="B862" t="s">
        <v>255</v>
      </c>
      <c r="C862" t="s">
        <v>259</v>
      </c>
      <c r="D862" t="s">
        <v>165</v>
      </c>
      <c r="E862" t="s">
        <v>201</v>
      </c>
      <c r="F862">
        <v>23</v>
      </c>
      <c r="G862" t="s">
        <v>257</v>
      </c>
      <c r="H862" t="s">
        <v>257</v>
      </c>
      <c r="I862">
        <v>0</v>
      </c>
      <c r="J862">
        <v>0</v>
      </c>
      <c r="K862">
        <v>23</v>
      </c>
      <c r="L862">
        <v>0</v>
      </c>
      <c r="M862">
        <v>0</v>
      </c>
    </row>
    <row r="863" spans="1:15" x14ac:dyDescent="0.25">
      <c r="A863" t="str">
        <f t="shared" si="13"/>
        <v>31 DayJanuary-March 2025NHS Dumfries &amp; GallowayBreast (screened only)</v>
      </c>
      <c r="B863" t="s">
        <v>255</v>
      </c>
      <c r="C863" t="s">
        <v>259</v>
      </c>
      <c r="D863" t="s">
        <v>165</v>
      </c>
      <c r="E863" t="s">
        <v>202</v>
      </c>
      <c r="F863">
        <v>3</v>
      </c>
      <c r="G863" t="s">
        <v>257</v>
      </c>
      <c r="H863" t="s">
        <v>257</v>
      </c>
      <c r="I863">
        <v>0</v>
      </c>
      <c r="J863">
        <v>0</v>
      </c>
      <c r="K863">
        <v>3</v>
      </c>
      <c r="L863">
        <v>0</v>
      </c>
      <c r="M863">
        <v>0</v>
      </c>
    </row>
    <row r="864" spans="1:15" x14ac:dyDescent="0.25">
      <c r="A864" t="str">
        <f t="shared" si="13"/>
        <v>31 DayJanuary-March 2025NHS Dumfries &amp; GallowayCervical</v>
      </c>
      <c r="B864" t="s">
        <v>255</v>
      </c>
      <c r="C864" t="s">
        <v>259</v>
      </c>
      <c r="D864" t="s">
        <v>165</v>
      </c>
      <c r="E864" t="s">
        <v>23</v>
      </c>
      <c r="F864">
        <v>1</v>
      </c>
      <c r="G864" t="s">
        <v>257</v>
      </c>
      <c r="H864" t="s">
        <v>257</v>
      </c>
      <c r="I864">
        <v>0</v>
      </c>
      <c r="J864">
        <v>0</v>
      </c>
      <c r="K864">
        <v>1</v>
      </c>
      <c r="L864">
        <v>0</v>
      </c>
      <c r="M864">
        <v>0</v>
      </c>
    </row>
    <row r="865" spans="1:15" x14ac:dyDescent="0.25">
      <c r="A865" t="str">
        <f t="shared" si="13"/>
        <v>31 DayJanuary-March 2025NHS Dumfries &amp; GallowayCervical (screened excluded)</v>
      </c>
      <c r="B865" t="s">
        <v>255</v>
      </c>
      <c r="C865" t="s">
        <v>259</v>
      </c>
      <c r="D865" t="s">
        <v>165</v>
      </c>
      <c r="E865" t="s">
        <v>24</v>
      </c>
      <c r="F865">
        <v>1</v>
      </c>
      <c r="G865" t="s">
        <v>257</v>
      </c>
      <c r="H865" t="s">
        <v>257</v>
      </c>
      <c r="I865">
        <v>0</v>
      </c>
      <c r="J865">
        <v>0</v>
      </c>
      <c r="K865">
        <v>1</v>
      </c>
      <c r="L865">
        <v>0</v>
      </c>
      <c r="M865">
        <v>0</v>
      </c>
    </row>
    <row r="866" spans="1:15" x14ac:dyDescent="0.25">
      <c r="A866" t="str">
        <f t="shared" si="13"/>
        <v>31 DayJanuary-March 2025NHS Dumfries &amp; GallowayColorectal</v>
      </c>
      <c r="B866" t="s">
        <v>255</v>
      </c>
      <c r="C866" t="s">
        <v>259</v>
      </c>
      <c r="D866" t="s">
        <v>165</v>
      </c>
      <c r="E866" t="s">
        <v>26</v>
      </c>
      <c r="F866">
        <v>29</v>
      </c>
      <c r="G866" t="s">
        <v>257</v>
      </c>
      <c r="H866" t="s">
        <v>257</v>
      </c>
      <c r="I866">
        <v>2</v>
      </c>
      <c r="J866">
        <v>6.8965517241379297</v>
      </c>
      <c r="K866">
        <v>27</v>
      </c>
      <c r="L866">
        <v>4</v>
      </c>
      <c r="M866">
        <v>4</v>
      </c>
      <c r="N866">
        <v>12</v>
      </c>
      <c r="O866">
        <v>34</v>
      </c>
    </row>
    <row r="867" spans="1:15" x14ac:dyDescent="0.25">
      <c r="A867" t="str">
        <f t="shared" si="13"/>
        <v>31 DayJanuary-March 2025NHS Dumfries &amp; GallowayColorectal (screened excluded)</v>
      </c>
      <c r="B867" t="s">
        <v>255</v>
      </c>
      <c r="C867" t="s">
        <v>259</v>
      </c>
      <c r="D867" t="s">
        <v>165</v>
      </c>
      <c r="E867" t="s">
        <v>27</v>
      </c>
      <c r="F867">
        <v>21</v>
      </c>
      <c r="G867" t="s">
        <v>257</v>
      </c>
      <c r="H867" t="s">
        <v>257</v>
      </c>
      <c r="I867">
        <v>1</v>
      </c>
      <c r="J867">
        <v>4.7619047619047601</v>
      </c>
      <c r="K867">
        <v>20</v>
      </c>
      <c r="L867">
        <v>2</v>
      </c>
      <c r="M867">
        <v>3</v>
      </c>
      <c r="O867">
        <v>33</v>
      </c>
    </row>
    <row r="868" spans="1:15" x14ac:dyDescent="0.25">
      <c r="A868" t="str">
        <f t="shared" si="13"/>
        <v>31 DayJanuary-March 2025NHS Dumfries &amp; GallowayColorectal (screened only)</v>
      </c>
      <c r="B868" t="s">
        <v>255</v>
      </c>
      <c r="C868" t="s">
        <v>259</v>
      </c>
      <c r="D868" t="s">
        <v>165</v>
      </c>
      <c r="E868" t="s">
        <v>28</v>
      </c>
      <c r="F868">
        <v>8</v>
      </c>
      <c r="G868" t="s">
        <v>257</v>
      </c>
      <c r="H868" t="s">
        <v>257</v>
      </c>
      <c r="I868">
        <v>1</v>
      </c>
      <c r="J868">
        <v>12.5</v>
      </c>
      <c r="K868">
        <v>7</v>
      </c>
      <c r="L868">
        <v>2</v>
      </c>
      <c r="M868">
        <v>1</v>
      </c>
    </row>
    <row r="869" spans="1:15" x14ac:dyDescent="0.25">
      <c r="A869" t="str">
        <f t="shared" si="13"/>
        <v>31 DayJanuary-March 2025NHS Dumfries &amp; GallowayHead &amp; Neck</v>
      </c>
      <c r="B869" t="s">
        <v>255</v>
      </c>
      <c r="C869" t="s">
        <v>259</v>
      </c>
      <c r="D869" t="s">
        <v>165</v>
      </c>
      <c r="E869" t="s">
        <v>29</v>
      </c>
      <c r="F869">
        <v>4</v>
      </c>
      <c r="G869" t="s">
        <v>257</v>
      </c>
      <c r="H869" t="s">
        <v>257</v>
      </c>
      <c r="I869">
        <v>0</v>
      </c>
      <c r="J869">
        <v>0</v>
      </c>
      <c r="K869">
        <v>4</v>
      </c>
      <c r="L869">
        <v>0</v>
      </c>
      <c r="M869">
        <v>0</v>
      </c>
    </row>
    <row r="870" spans="1:15" x14ac:dyDescent="0.25">
      <c r="A870" t="str">
        <f t="shared" si="13"/>
        <v>31 DayJanuary-March 2025NHS Dumfries &amp; GallowayLung</v>
      </c>
      <c r="B870" t="s">
        <v>255</v>
      </c>
      <c r="C870" t="s">
        <v>259</v>
      </c>
      <c r="D870" t="s">
        <v>165</v>
      </c>
      <c r="E870" t="s">
        <v>30</v>
      </c>
      <c r="F870">
        <v>23</v>
      </c>
      <c r="G870" t="s">
        <v>257</v>
      </c>
      <c r="H870" t="s">
        <v>257</v>
      </c>
      <c r="I870">
        <v>0</v>
      </c>
      <c r="J870">
        <v>0</v>
      </c>
      <c r="K870">
        <v>23</v>
      </c>
      <c r="L870">
        <v>0</v>
      </c>
      <c r="M870">
        <v>0</v>
      </c>
    </row>
    <row r="871" spans="1:15" x14ac:dyDescent="0.25">
      <c r="A871" t="str">
        <f t="shared" si="13"/>
        <v>31 DayJanuary-March 2025NHS Dumfries &amp; GallowayLymphoma</v>
      </c>
      <c r="B871" t="s">
        <v>255</v>
      </c>
      <c r="C871" t="s">
        <v>259</v>
      </c>
      <c r="D871" t="s">
        <v>165</v>
      </c>
      <c r="E871" t="s">
        <v>31</v>
      </c>
      <c r="F871">
        <v>11</v>
      </c>
      <c r="G871" t="s">
        <v>257</v>
      </c>
      <c r="H871" t="s">
        <v>257</v>
      </c>
      <c r="I871">
        <v>0</v>
      </c>
      <c r="J871">
        <v>0</v>
      </c>
      <c r="K871">
        <v>11</v>
      </c>
      <c r="L871">
        <v>1</v>
      </c>
      <c r="M871">
        <v>1</v>
      </c>
    </row>
    <row r="872" spans="1:15" x14ac:dyDescent="0.25">
      <c r="A872" t="str">
        <f t="shared" si="13"/>
        <v>31 DayJanuary-March 2025NHS Dumfries &amp; GallowayMelanoma</v>
      </c>
      <c r="B872" t="s">
        <v>255</v>
      </c>
      <c r="C872" t="s">
        <v>259</v>
      </c>
      <c r="D872" t="s">
        <v>165</v>
      </c>
      <c r="E872" t="s">
        <v>32</v>
      </c>
      <c r="F872">
        <v>9</v>
      </c>
      <c r="G872" t="s">
        <v>257</v>
      </c>
      <c r="H872" t="s">
        <v>257</v>
      </c>
      <c r="I872">
        <v>0</v>
      </c>
      <c r="J872">
        <v>0</v>
      </c>
      <c r="K872">
        <v>9</v>
      </c>
      <c r="L872">
        <v>0</v>
      </c>
      <c r="M872">
        <v>0</v>
      </c>
    </row>
    <row r="873" spans="1:15" x14ac:dyDescent="0.25">
      <c r="A873" t="str">
        <f t="shared" si="13"/>
        <v>31 DayJanuary-March 2025NHS Dumfries &amp; GallowayOvarian</v>
      </c>
      <c r="B873" t="s">
        <v>255</v>
      </c>
      <c r="C873" t="s">
        <v>259</v>
      </c>
      <c r="D873" t="s">
        <v>165</v>
      </c>
      <c r="E873" t="s">
        <v>33</v>
      </c>
      <c r="F873">
        <v>6</v>
      </c>
      <c r="G873" t="s">
        <v>257</v>
      </c>
      <c r="H873" t="s">
        <v>257</v>
      </c>
      <c r="I873">
        <v>0</v>
      </c>
      <c r="J873">
        <v>0</v>
      </c>
      <c r="K873">
        <v>6</v>
      </c>
      <c r="L873">
        <v>0</v>
      </c>
      <c r="M873">
        <v>0</v>
      </c>
    </row>
    <row r="874" spans="1:15" x14ac:dyDescent="0.25">
      <c r="A874" t="str">
        <f t="shared" si="13"/>
        <v>31 DayJanuary-March 2025NHS Dumfries &amp; GallowayUpper GI</v>
      </c>
      <c r="B874" t="s">
        <v>255</v>
      </c>
      <c r="C874" t="s">
        <v>259</v>
      </c>
      <c r="D874" t="s">
        <v>165</v>
      </c>
      <c r="E874" t="s">
        <v>34</v>
      </c>
      <c r="F874">
        <v>26</v>
      </c>
      <c r="G874" t="s">
        <v>257</v>
      </c>
      <c r="H874" t="s">
        <v>257</v>
      </c>
      <c r="I874">
        <v>0</v>
      </c>
      <c r="J874">
        <v>0</v>
      </c>
      <c r="K874">
        <v>26</v>
      </c>
      <c r="L874">
        <v>0</v>
      </c>
      <c r="M874">
        <v>1</v>
      </c>
    </row>
    <row r="875" spans="1:15" x14ac:dyDescent="0.25">
      <c r="A875" t="str">
        <f t="shared" si="13"/>
        <v>31 DayJanuary-March 2025NHS Dumfries &amp; GallowayUpper GI - Hepatopancreatobiliary</v>
      </c>
      <c r="B875" t="s">
        <v>255</v>
      </c>
      <c r="C875" t="s">
        <v>259</v>
      </c>
      <c r="D875" t="s">
        <v>165</v>
      </c>
      <c r="E875" t="s">
        <v>203</v>
      </c>
      <c r="F875">
        <v>15</v>
      </c>
      <c r="G875" t="s">
        <v>257</v>
      </c>
      <c r="H875" t="s">
        <v>257</v>
      </c>
      <c r="I875">
        <v>0</v>
      </c>
      <c r="J875">
        <v>0</v>
      </c>
      <c r="K875">
        <v>15</v>
      </c>
      <c r="L875">
        <v>0</v>
      </c>
      <c r="M875">
        <v>0</v>
      </c>
    </row>
    <row r="876" spans="1:15" x14ac:dyDescent="0.25">
      <c r="A876" t="str">
        <f t="shared" si="13"/>
        <v>31 DayJanuary-March 2025NHS Dumfries &amp; GallowayUpper GI - Oesophagogastric</v>
      </c>
      <c r="B876" t="s">
        <v>255</v>
      </c>
      <c r="C876" t="s">
        <v>259</v>
      </c>
      <c r="D876" t="s">
        <v>165</v>
      </c>
      <c r="E876" t="s">
        <v>204</v>
      </c>
      <c r="F876">
        <v>11</v>
      </c>
      <c r="G876" t="s">
        <v>257</v>
      </c>
      <c r="H876" t="s">
        <v>257</v>
      </c>
      <c r="I876">
        <v>0</v>
      </c>
      <c r="J876">
        <v>0</v>
      </c>
      <c r="K876">
        <v>11</v>
      </c>
      <c r="L876">
        <v>0</v>
      </c>
      <c r="M876">
        <v>1</v>
      </c>
    </row>
    <row r="877" spans="1:15" x14ac:dyDescent="0.25">
      <c r="A877" t="str">
        <f t="shared" si="13"/>
        <v>31 DayJanuary-March 2025NHS Dumfries &amp; GallowayUrological</v>
      </c>
      <c r="B877" t="s">
        <v>255</v>
      </c>
      <c r="C877" t="s">
        <v>259</v>
      </c>
      <c r="D877" t="s">
        <v>165</v>
      </c>
      <c r="E877" t="s">
        <v>205</v>
      </c>
      <c r="F877">
        <v>60</v>
      </c>
      <c r="G877" t="s">
        <v>257</v>
      </c>
      <c r="H877" t="s">
        <v>257</v>
      </c>
      <c r="I877">
        <v>0</v>
      </c>
      <c r="J877">
        <v>0</v>
      </c>
      <c r="K877">
        <v>60</v>
      </c>
      <c r="L877">
        <v>0</v>
      </c>
      <c r="M877">
        <v>0</v>
      </c>
    </row>
    <row r="878" spans="1:15" x14ac:dyDescent="0.25">
      <c r="A878" t="str">
        <f t="shared" si="13"/>
        <v>31 DayJanuary-March 2025NHS Dumfries &amp; GallowayUrology - Bladder</v>
      </c>
      <c r="B878" t="s">
        <v>255</v>
      </c>
      <c r="C878" t="s">
        <v>259</v>
      </c>
      <c r="D878" t="s">
        <v>165</v>
      </c>
      <c r="E878" t="s">
        <v>206</v>
      </c>
      <c r="F878">
        <v>6</v>
      </c>
      <c r="G878" t="s">
        <v>257</v>
      </c>
      <c r="H878" t="s">
        <v>257</v>
      </c>
      <c r="I878">
        <v>0</v>
      </c>
      <c r="J878">
        <v>0</v>
      </c>
      <c r="K878">
        <v>6</v>
      </c>
      <c r="L878">
        <v>0</v>
      </c>
      <c r="M878">
        <v>0</v>
      </c>
    </row>
    <row r="879" spans="1:15" x14ac:dyDescent="0.25">
      <c r="A879" t="str">
        <f t="shared" si="13"/>
        <v>31 DayJanuary-March 2025NHS Dumfries &amp; GallowayUrology - Other</v>
      </c>
      <c r="B879" t="s">
        <v>255</v>
      </c>
      <c r="C879" t="s">
        <v>259</v>
      </c>
      <c r="D879" t="s">
        <v>165</v>
      </c>
      <c r="E879" t="s">
        <v>207</v>
      </c>
      <c r="F879">
        <v>2</v>
      </c>
      <c r="G879" t="s">
        <v>257</v>
      </c>
      <c r="H879" t="s">
        <v>257</v>
      </c>
      <c r="I879">
        <v>0</v>
      </c>
      <c r="J879">
        <v>0</v>
      </c>
      <c r="K879">
        <v>2</v>
      </c>
      <c r="L879">
        <v>0</v>
      </c>
      <c r="M879">
        <v>0</v>
      </c>
    </row>
    <row r="880" spans="1:15" x14ac:dyDescent="0.25">
      <c r="A880" t="str">
        <f t="shared" si="13"/>
        <v>31 DayJanuary-March 2025NHS Dumfries &amp; GallowayUrology - Prostate</v>
      </c>
      <c r="B880" t="s">
        <v>255</v>
      </c>
      <c r="C880" t="s">
        <v>259</v>
      </c>
      <c r="D880" t="s">
        <v>165</v>
      </c>
      <c r="E880" t="s">
        <v>208</v>
      </c>
      <c r="F880">
        <v>52</v>
      </c>
      <c r="G880" t="s">
        <v>257</v>
      </c>
      <c r="H880" t="s">
        <v>257</v>
      </c>
      <c r="I880">
        <v>0</v>
      </c>
      <c r="J880">
        <v>0</v>
      </c>
      <c r="K880">
        <v>52</v>
      </c>
      <c r="L880">
        <v>0</v>
      </c>
      <c r="M880">
        <v>0</v>
      </c>
    </row>
    <row r="881" spans="1:15" x14ac:dyDescent="0.25">
      <c r="A881" t="str">
        <f t="shared" si="13"/>
        <v>31 DayJanuary-March 2025NHS FifeAll Cancer Types*</v>
      </c>
      <c r="B881" t="s">
        <v>255</v>
      </c>
      <c r="C881" t="s">
        <v>259</v>
      </c>
      <c r="D881" t="s">
        <v>166</v>
      </c>
      <c r="E881" t="s">
        <v>198</v>
      </c>
      <c r="F881">
        <v>385</v>
      </c>
      <c r="G881" t="s">
        <v>257</v>
      </c>
      <c r="H881" t="s">
        <v>257</v>
      </c>
      <c r="I881">
        <v>14</v>
      </c>
      <c r="J881">
        <v>3.6363636363636398</v>
      </c>
      <c r="K881">
        <v>371</v>
      </c>
      <c r="L881">
        <v>10</v>
      </c>
      <c r="M881">
        <v>35</v>
      </c>
      <c r="N881">
        <v>18</v>
      </c>
      <c r="O881">
        <v>14</v>
      </c>
    </row>
    <row r="882" spans="1:15" x14ac:dyDescent="0.25">
      <c r="A882" t="str">
        <f t="shared" si="13"/>
        <v>31 DayJanuary-March 2025NHS FifeAll Cancer Types* (screened excluded)</v>
      </c>
      <c r="B882" t="s">
        <v>255</v>
      </c>
      <c r="C882" t="s">
        <v>259</v>
      </c>
      <c r="D882" t="s">
        <v>166</v>
      </c>
      <c r="E882" t="s">
        <v>199</v>
      </c>
      <c r="F882">
        <v>376</v>
      </c>
      <c r="G882" t="s">
        <v>257</v>
      </c>
      <c r="H882" t="s">
        <v>257</v>
      </c>
      <c r="I882">
        <v>14</v>
      </c>
      <c r="J882">
        <v>3.7234042553191502</v>
      </c>
      <c r="K882">
        <v>362</v>
      </c>
      <c r="L882">
        <v>10</v>
      </c>
      <c r="M882">
        <v>31</v>
      </c>
      <c r="N882">
        <v>18</v>
      </c>
      <c r="O882">
        <v>14</v>
      </c>
    </row>
    <row r="883" spans="1:15" x14ac:dyDescent="0.25">
      <c r="A883" t="str">
        <f t="shared" si="13"/>
        <v>31 DayJanuary-March 2025NHS FifeAll Cancer Types* (screened only)</v>
      </c>
      <c r="B883" t="s">
        <v>255</v>
      </c>
      <c r="C883" t="s">
        <v>259</v>
      </c>
      <c r="D883" t="s">
        <v>166</v>
      </c>
      <c r="E883" t="s">
        <v>200</v>
      </c>
      <c r="F883">
        <v>9</v>
      </c>
      <c r="G883" t="s">
        <v>257</v>
      </c>
      <c r="H883" t="s">
        <v>257</v>
      </c>
      <c r="I883">
        <v>0</v>
      </c>
      <c r="J883">
        <v>0</v>
      </c>
      <c r="K883">
        <v>9</v>
      </c>
      <c r="L883">
        <v>0</v>
      </c>
      <c r="M883">
        <v>4</v>
      </c>
      <c r="O883">
        <v>4</v>
      </c>
    </row>
    <row r="884" spans="1:15" x14ac:dyDescent="0.25">
      <c r="A884" t="str">
        <f t="shared" si="13"/>
        <v>31 DayJanuary-March 2025NHS FifeBreast</v>
      </c>
      <c r="B884" t="s">
        <v>255</v>
      </c>
      <c r="C884" t="s">
        <v>259</v>
      </c>
      <c r="D884" t="s">
        <v>166</v>
      </c>
      <c r="E884" t="s">
        <v>22</v>
      </c>
      <c r="F884">
        <v>62</v>
      </c>
      <c r="G884" t="s">
        <v>257</v>
      </c>
      <c r="H884" t="s">
        <v>257</v>
      </c>
      <c r="I884">
        <v>1</v>
      </c>
      <c r="J884">
        <v>1.61290322580645</v>
      </c>
      <c r="K884">
        <v>61</v>
      </c>
      <c r="L884">
        <v>2</v>
      </c>
      <c r="M884">
        <v>9</v>
      </c>
      <c r="O884">
        <v>13</v>
      </c>
    </row>
    <row r="885" spans="1:15" x14ac:dyDescent="0.25">
      <c r="A885" t="str">
        <f t="shared" si="13"/>
        <v>31 DayJanuary-March 2025NHS FifeBreast (screened excluded)</v>
      </c>
      <c r="B885" t="s">
        <v>255</v>
      </c>
      <c r="C885" t="s">
        <v>259</v>
      </c>
      <c r="D885" t="s">
        <v>166</v>
      </c>
      <c r="E885" t="s">
        <v>201</v>
      </c>
      <c r="F885">
        <v>60</v>
      </c>
      <c r="G885" t="s">
        <v>257</v>
      </c>
      <c r="H885" t="s">
        <v>257</v>
      </c>
      <c r="I885">
        <v>1</v>
      </c>
      <c r="J885">
        <v>1.6666666666666701</v>
      </c>
      <c r="K885">
        <v>59</v>
      </c>
      <c r="L885">
        <v>2</v>
      </c>
      <c r="M885">
        <v>9</v>
      </c>
      <c r="O885">
        <v>13</v>
      </c>
    </row>
    <row r="886" spans="1:15" x14ac:dyDescent="0.25">
      <c r="A886" t="str">
        <f t="shared" si="13"/>
        <v>31 DayJanuary-March 2025NHS FifeBreast (screened only)</v>
      </c>
      <c r="B886" t="s">
        <v>255</v>
      </c>
      <c r="C886" t="s">
        <v>259</v>
      </c>
      <c r="D886" t="s">
        <v>166</v>
      </c>
      <c r="E886" t="s">
        <v>202</v>
      </c>
      <c r="F886">
        <v>2</v>
      </c>
      <c r="G886" t="s">
        <v>257</v>
      </c>
      <c r="H886" t="s">
        <v>257</v>
      </c>
      <c r="I886">
        <v>0</v>
      </c>
      <c r="J886">
        <v>0</v>
      </c>
      <c r="K886">
        <v>2</v>
      </c>
      <c r="L886">
        <v>0</v>
      </c>
      <c r="M886">
        <v>0</v>
      </c>
    </row>
    <row r="887" spans="1:15" x14ac:dyDescent="0.25">
      <c r="A887" t="str">
        <f t="shared" si="13"/>
        <v>31 DayJanuary-March 2025NHS FifeCervical</v>
      </c>
      <c r="B887" t="s">
        <v>255</v>
      </c>
      <c r="C887" t="s">
        <v>259</v>
      </c>
      <c r="D887" t="s">
        <v>166</v>
      </c>
      <c r="E887" t="s">
        <v>23</v>
      </c>
      <c r="F887">
        <v>2</v>
      </c>
      <c r="G887" t="s">
        <v>257</v>
      </c>
      <c r="H887" t="s">
        <v>257</v>
      </c>
      <c r="I887">
        <v>0</v>
      </c>
      <c r="J887">
        <v>0</v>
      </c>
      <c r="K887">
        <v>2</v>
      </c>
      <c r="L887">
        <v>0</v>
      </c>
      <c r="M887">
        <v>0</v>
      </c>
    </row>
    <row r="888" spans="1:15" x14ac:dyDescent="0.25">
      <c r="A888" t="str">
        <f t="shared" si="13"/>
        <v>31 DayJanuary-March 2025NHS FifeCervical (screened excluded)</v>
      </c>
      <c r="B888" t="s">
        <v>255</v>
      </c>
      <c r="C888" t="s">
        <v>259</v>
      </c>
      <c r="D888" t="s">
        <v>166</v>
      </c>
      <c r="E888" t="s">
        <v>24</v>
      </c>
      <c r="F888">
        <v>2</v>
      </c>
      <c r="G888" t="s">
        <v>257</v>
      </c>
      <c r="H888" t="s">
        <v>257</v>
      </c>
      <c r="I888">
        <v>0</v>
      </c>
      <c r="J888">
        <v>0</v>
      </c>
      <c r="K888">
        <v>2</v>
      </c>
      <c r="L888">
        <v>0</v>
      </c>
      <c r="M888">
        <v>0</v>
      </c>
    </row>
    <row r="889" spans="1:15" x14ac:dyDescent="0.25">
      <c r="A889" t="str">
        <f t="shared" si="13"/>
        <v>31 DayJanuary-March 2025NHS FifeColorectal</v>
      </c>
      <c r="B889" t="s">
        <v>255</v>
      </c>
      <c r="C889" t="s">
        <v>259</v>
      </c>
      <c r="D889" t="s">
        <v>166</v>
      </c>
      <c r="E889" t="s">
        <v>26</v>
      </c>
      <c r="F889">
        <v>59</v>
      </c>
      <c r="G889" t="s">
        <v>257</v>
      </c>
      <c r="H889" t="s">
        <v>257</v>
      </c>
      <c r="I889">
        <v>0</v>
      </c>
      <c r="J889">
        <v>0</v>
      </c>
      <c r="K889">
        <v>59</v>
      </c>
      <c r="L889">
        <v>0</v>
      </c>
      <c r="M889">
        <v>12</v>
      </c>
      <c r="O889">
        <v>8</v>
      </c>
    </row>
    <row r="890" spans="1:15" x14ac:dyDescent="0.25">
      <c r="A890" t="str">
        <f t="shared" si="13"/>
        <v>31 DayJanuary-March 2025NHS FifeColorectal (screened excluded)</v>
      </c>
      <c r="B890" t="s">
        <v>255</v>
      </c>
      <c r="C890" t="s">
        <v>259</v>
      </c>
      <c r="D890" t="s">
        <v>166</v>
      </c>
      <c r="E890" t="s">
        <v>27</v>
      </c>
      <c r="F890">
        <v>52</v>
      </c>
      <c r="G890" t="s">
        <v>257</v>
      </c>
      <c r="H890" t="s">
        <v>257</v>
      </c>
      <c r="I890">
        <v>0</v>
      </c>
      <c r="J890">
        <v>0</v>
      </c>
      <c r="K890">
        <v>52</v>
      </c>
      <c r="L890">
        <v>0</v>
      </c>
      <c r="M890">
        <v>8</v>
      </c>
      <c r="O890">
        <v>8</v>
      </c>
    </row>
    <row r="891" spans="1:15" x14ac:dyDescent="0.25">
      <c r="A891" t="str">
        <f t="shared" si="13"/>
        <v>31 DayJanuary-March 2025NHS FifeColorectal (screened only)</v>
      </c>
      <c r="B891" t="s">
        <v>255</v>
      </c>
      <c r="C891" t="s">
        <v>259</v>
      </c>
      <c r="D891" t="s">
        <v>166</v>
      </c>
      <c r="E891" t="s">
        <v>28</v>
      </c>
      <c r="F891">
        <v>7</v>
      </c>
      <c r="G891" t="s">
        <v>257</v>
      </c>
      <c r="H891" t="s">
        <v>257</v>
      </c>
      <c r="I891">
        <v>0</v>
      </c>
      <c r="J891">
        <v>0</v>
      </c>
      <c r="K891">
        <v>7</v>
      </c>
      <c r="L891">
        <v>0</v>
      </c>
      <c r="M891">
        <v>4</v>
      </c>
      <c r="O891">
        <v>4</v>
      </c>
    </row>
    <row r="892" spans="1:15" x14ac:dyDescent="0.25">
      <c r="A892" t="str">
        <f t="shared" si="13"/>
        <v>31 DayJanuary-March 2025NHS FifeHead &amp; Neck</v>
      </c>
      <c r="B892" t="s">
        <v>255</v>
      </c>
      <c r="C892" t="s">
        <v>259</v>
      </c>
      <c r="D892" t="s">
        <v>166</v>
      </c>
      <c r="E892" t="s">
        <v>29</v>
      </c>
      <c r="F892">
        <v>2</v>
      </c>
      <c r="G892" t="s">
        <v>257</v>
      </c>
      <c r="H892" t="s">
        <v>257</v>
      </c>
      <c r="I892">
        <v>0</v>
      </c>
      <c r="J892">
        <v>0</v>
      </c>
      <c r="K892">
        <v>2</v>
      </c>
      <c r="L892">
        <v>0</v>
      </c>
      <c r="M892">
        <v>1</v>
      </c>
    </row>
    <row r="893" spans="1:15" x14ac:dyDescent="0.25">
      <c r="A893" t="str">
        <f t="shared" si="13"/>
        <v>31 DayJanuary-March 2025NHS FifeLung</v>
      </c>
      <c r="B893" t="s">
        <v>255</v>
      </c>
      <c r="C893" t="s">
        <v>259</v>
      </c>
      <c r="D893" t="s">
        <v>166</v>
      </c>
      <c r="E893" t="s">
        <v>30</v>
      </c>
      <c r="F893">
        <v>54</v>
      </c>
      <c r="G893" t="s">
        <v>257</v>
      </c>
      <c r="H893" t="s">
        <v>257</v>
      </c>
      <c r="I893">
        <v>7</v>
      </c>
      <c r="J893">
        <v>12.962962962962999</v>
      </c>
      <c r="K893">
        <v>47</v>
      </c>
      <c r="L893">
        <v>0</v>
      </c>
      <c r="M893">
        <v>1</v>
      </c>
    </row>
    <row r="894" spans="1:15" x14ac:dyDescent="0.25">
      <c r="A894" t="str">
        <f t="shared" si="13"/>
        <v>31 DayJanuary-March 2025NHS FifeLymphoma</v>
      </c>
      <c r="B894" t="s">
        <v>255</v>
      </c>
      <c r="C894" t="s">
        <v>259</v>
      </c>
      <c r="D894" t="s">
        <v>166</v>
      </c>
      <c r="E894" t="s">
        <v>31</v>
      </c>
      <c r="F894">
        <v>18</v>
      </c>
      <c r="G894" t="s">
        <v>257</v>
      </c>
      <c r="H894" t="s">
        <v>257</v>
      </c>
      <c r="I894">
        <v>0</v>
      </c>
      <c r="J894">
        <v>0</v>
      </c>
      <c r="K894">
        <v>18</v>
      </c>
      <c r="L894">
        <v>0</v>
      </c>
      <c r="M894">
        <v>1</v>
      </c>
    </row>
    <row r="895" spans="1:15" x14ac:dyDescent="0.25">
      <c r="A895" t="str">
        <f t="shared" si="13"/>
        <v>31 DayJanuary-March 2025NHS FifeMelanoma</v>
      </c>
      <c r="B895" t="s">
        <v>255</v>
      </c>
      <c r="C895" t="s">
        <v>259</v>
      </c>
      <c r="D895" t="s">
        <v>166</v>
      </c>
      <c r="E895" t="s">
        <v>32</v>
      </c>
      <c r="F895">
        <v>12</v>
      </c>
      <c r="G895" t="s">
        <v>257</v>
      </c>
      <c r="H895" t="s">
        <v>257</v>
      </c>
      <c r="I895">
        <v>1</v>
      </c>
      <c r="J895">
        <v>8.3333333333333304</v>
      </c>
      <c r="K895">
        <v>11</v>
      </c>
      <c r="L895">
        <v>2</v>
      </c>
      <c r="M895">
        <v>0</v>
      </c>
    </row>
    <row r="896" spans="1:15" x14ac:dyDescent="0.25">
      <c r="A896" t="str">
        <f t="shared" si="13"/>
        <v>31 DayJanuary-March 2025NHS FifeOvarian</v>
      </c>
      <c r="B896" t="s">
        <v>255</v>
      </c>
      <c r="C896" t="s">
        <v>259</v>
      </c>
      <c r="D896" t="s">
        <v>166</v>
      </c>
      <c r="E896" t="s">
        <v>33</v>
      </c>
      <c r="F896">
        <v>7</v>
      </c>
      <c r="G896" t="s">
        <v>257</v>
      </c>
      <c r="H896" t="s">
        <v>257</v>
      </c>
      <c r="I896">
        <v>1</v>
      </c>
      <c r="J896">
        <v>14.285714285714301</v>
      </c>
      <c r="K896">
        <v>6</v>
      </c>
      <c r="L896">
        <v>0</v>
      </c>
      <c r="M896">
        <v>0</v>
      </c>
    </row>
    <row r="897" spans="1:15" x14ac:dyDescent="0.25">
      <c r="A897" t="str">
        <f t="shared" si="13"/>
        <v>31 DayJanuary-March 2025NHS FifeUpper GI</v>
      </c>
      <c r="B897" t="s">
        <v>255</v>
      </c>
      <c r="C897" t="s">
        <v>259</v>
      </c>
      <c r="D897" t="s">
        <v>166</v>
      </c>
      <c r="E897" t="s">
        <v>34</v>
      </c>
      <c r="F897">
        <v>33</v>
      </c>
      <c r="G897" t="s">
        <v>257</v>
      </c>
      <c r="H897" t="s">
        <v>257</v>
      </c>
      <c r="I897">
        <v>2</v>
      </c>
      <c r="J897">
        <v>6.0606060606060597</v>
      </c>
      <c r="K897">
        <v>31</v>
      </c>
      <c r="L897">
        <v>1</v>
      </c>
      <c r="M897">
        <v>2</v>
      </c>
    </row>
    <row r="898" spans="1:15" x14ac:dyDescent="0.25">
      <c r="A898" t="str">
        <f t="shared" si="13"/>
        <v>31 DayJanuary-March 2025NHS FifeUpper GI - Hepatopancreatobiliary</v>
      </c>
      <c r="B898" t="s">
        <v>255</v>
      </c>
      <c r="C898" t="s">
        <v>259</v>
      </c>
      <c r="D898" t="s">
        <v>166</v>
      </c>
      <c r="E898" t="s">
        <v>203</v>
      </c>
      <c r="F898">
        <v>18</v>
      </c>
      <c r="G898" t="s">
        <v>257</v>
      </c>
      <c r="H898" t="s">
        <v>257</v>
      </c>
      <c r="I898">
        <v>2</v>
      </c>
      <c r="J898">
        <v>11.1111111111111</v>
      </c>
      <c r="K898">
        <v>16</v>
      </c>
      <c r="L898">
        <v>0</v>
      </c>
      <c r="M898">
        <v>0</v>
      </c>
    </row>
    <row r="899" spans="1:15" x14ac:dyDescent="0.25">
      <c r="A899" t="str">
        <f t="shared" ref="A899:A962" si="14">CONCATENATE(B899,C899,D899,E899)</f>
        <v>31 DayJanuary-March 2025NHS FifeUpper GI - Oesophagogastric</v>
      </c>
      <c r="B899" t="s">
        <v>255</v>
      </c>
      <c r="C899" t="s">
        <v>259</v>
      </c>
      <c r="D899" t="s">
        <v>166</v>
      </c>
      <c r="E899" t="s">
        <v>204</v>
      </c>
      <c r="F899">
        <v>15</v>
      </c>
      <c r="G899" t="s">
        <v>257</v>
      </c>
      <c r="H899" t="s">
        <v>257</v>
      </c>
      <c r="I899">
        <v>0</v>
      </c>
      <c r="J899">
        <v>0</v>
      </c>
      <c r="K899">
        <v>15</v>
      </c>
      <c r="L899">
        <v>1</v>
      </c>
      <c r="M899">
        <v>2</v>
      </c>
    </row>
    <row r="900" spans="1:15" x14ac:dyDescent="0.25">
      <c r="A900" t="str">
        <f t="shared" si="14"/>
        <v>31 DayJanuary-March 2025NHS FifeUrological</v>
      </c>
      <c r="B900" t="s">
        <v>255</v>
      </c>
      <c r="C900" t="s">
        <v>259</v>
      </c>
      <c r="D900" t="s">
        <v>166</v>
      </c>
      <c r="E900" t="s">
        <v>205</v>
      </c>
      <c r="F900">
        <v>136</v>
      </c>
      <c r="G900" t="s">
        <v>257</v>
      </c>
      <c r="H900" t="s">
        <v>257</v>
      </c>
      <c r="I900">
        <v>2</v>
      </c>
      <c r="J900">
        <v>1.47058823529412</v>
      </c>
      <c r="K900">
        <v>134</v>
      </c>
      <c r="L900">
        <v>5</v>
      </c>
      <c r="M900">
        <v>9</v>
      </c>
      <c r="N900">
        <v>28</v>
      </c>
      <c r="O900">
        <v>38</v>
      </c>
    </row>
    <row r="901" spans="1:15" x14ac:dyDescent="0.25">
      <c r="A901" t="str">
        <f t="shared" si="14"/>
        <v>31 DayJanuary-March 2025NHS FifeUrology - Bladder</v>
      </c>
      <c r="B901" t="s">
        <v>255</v>
      </c>
      <c r="C901" t="s">
        <v>259</v>
      </c>
      <c r="D901" t="s">
        <v>166</v>
      </c>
      <c r="E901" t="s">
        <v>206</v>
      </c>
      <c r="F901">
        <v>12</v>
      </c>
      <c r="G901" t="s">
        <v>257</v>
      </c>
      <c r="H901" t="s">
        <v>257</v>
      </c>
      <c r="I901">
        <v>0</v>
      </c>
      <c r="J901">
        <v>0</v>
      </c>
      <c r="K901">
        <v>12</v>
      </c>
      <c r="L901">
        <v>0</v>
      </c>
      <c r="M901">
        <v>2</v>
      </c>
    </row>
    <row r="902" spans="1:15" x14ac:dyDescent="0.25">
      <c r="A902" t="str">
        <f t="shared" si="14"/>
        <v>31 DayJanuary-March 2025NHS FifeUrology - Other</v>
      </c>
      <c r="B902" t="s">
        <v>255</v>
      </c>
      <c r="C902" t="s">
        <v>259</v>
      </c>
      <c r="D902" t="s">
        <v>166</v>
      </c>
      <c r="E902" t="s">
        <v>207</v>
      </c>
      <c r="F902">
        <v>19</v>
      </c>
      <c r="G902" t="s">
        <v>257</v>
      </c>
      <c r="H902" t="s">
        <v>257</v>
      </c>
      <c r="I902">
        <v>2</v>
      </c>
      <c r="J902">
        <v>10.526315789473699</v>
      </c>
      <c r="K902">
        <v>17</v>
      </c>
      <c r="L902">
        <v>2</v>
      </c>
      <c r="M902">
        <v>4</v>
      </c>
      <c r="O902">
        <v>51</v>
      </c>
    </row>
    <row r="903" spans="1:15" x14ac:dyDescent="0.25">
      <c r="A903" t="str">
        <f t="shared" si="14"/>
        <v>31 DayJanuary-March 2025NHS FifeUrology - Prostate</v>
      </c>
      <c r="B903" t="s">
        <v>255</v>
      </c>
      <c r="C903" t="s">
        <v>259</v>
      </c>
      <c r="D903" t="s">
        <v>166</v>
      </c>
      <c r="E903" t="s">
        <v>208</v>
      </c>
      <c r="F903">
        <v>105</v>
      </c>
      <c r="G903" t="s">
        <v>257</v>
      </c>
      <c r="H903" t="s">
        <v>257</v>
      </c>
      <c r="I903">
        <v>0</v>
      </c>
      <c r="J903">
        <v>0</v>
      </c>
      <c r="K903">
        <v>105</v>
      </c>
      <c r="L903">
        <v>3</v>
      </c>
      <c r="M903">
        <v>3</v>
      </c>
      <c r="N903">
        <v>16</v>
      </c>
      <c r="O903">
        <v>111</v>
      </c>
    </row>
    <row r="904" spans="1:15" x14ac:dyDescent="0.25">
      <c r="A904" t="str">
        <f t="shared" si="14"/>
        <v>31 DayJanuary-March 2025NHS Forth ValleyAll Cancer Types*</v>
      </c>
      <c r="B904" t="s">
        <v>255</v>
      </c>
      <c r="C904" t="s">
        <v>259</v>
      </c>
      <c r="D904" t="s">
        <v>167</v>
      </c>
      <c r="E904" t="s">
        <v>198</v>
      </c>
      <c r="F904">
        <v>324</v>
      </c>
      <c r="G904" t="s">
        <v>257</v>
      </c>
      <c r="H904" t="s">
        <v>257</v>
      </c>
      <c r="I904">
        <v>0</v>
      </c>
      <c r="J904">
        <v>0</v>
      </c>
      <c r="K904">
        <v>324</v>
      </c>
      <c r="L904">
        <v>12</v>
      </c>
      <c r="M904">
        <v>5</v>
      </c>
      <c r="N904">
        <v>23</v>
      </c>
      <c r="O904">
        <v>10</v>
      </c>
    </row>
    <row r="905" spans="1:15" x14ac:dyDescent="0.25">
      <c r="A905" t="str">
        <f t="shared" si="14"/>
        <v>31 DayJanuary-March 2025NHS Forth ValleyAll Cancer Types* (screened excluded)</v>
      </c>
      <c r="B905" t="s">
        <v>255</v>
      </c>
      <c r="C905" t="s">
        <v>259</v>
      </c>
      <c r="D905" t="s">
        <v>167</v>
      </c>
      <c r="E905" t="s">
        <v>199</v>
      </c>
      <c r="F905">
        <v>294</v>
      </c>
      <c r="G905" t="s">
        <v>257</v>
      </c>
      <c r="H905" t="s">
        <v>257</v>
      </c>
      <c r="I905">
        <v>0</v>
      </c>
      <c r="J905">
        <v>0</v>
      </c>
      <c r="K905">
        <v>294</v>
      </c>
      <c r="L905">
        <v>11</v>
      </c>
      <c r="M905">
        <v>5</v>
      </c>
      <c r="N905">
        <v>25</v>
      </c>
      <c r="O905">
        <v>10</v>
      </c>
    </row>
    <row r="906" spans="1:15" x14ac:dyDescent="0.25">
      <c r="A906" t="str">
        <f t="shared" si="14"/>
        <v>31 DayJanuary-March 2025NHS Forth ValleyAll Cancer Types* (screened only)</v>
      </c>
      <c r="B906" t="s">
        <v>255</v>
      </c>
      <c r="C906" t="s">
        <v>259</v>
      </c>
      <c r="D906" t="s">
        <v>167</v>
      </c>
      <c r="E906" t="s">
        <v>200</v>
      </c>
      <c r="F906">
        <v>30</v>
      </c>
      <c r="G906" t="s">
        <v>257</v>
      </c>
      <c r="H906" t="s">
        <v>257</v>
      </c>
      <c r="I906">
        <v>0</v>
      </c>
      <c r="J906">
        <v>0</v>
      </c>
      <c r="K906">
        <v>30</v>
      </c>
      <c r="L906">
        <v>1</v>
      </c>
      <c r="M906">
        <v>0</v>
      </c>
    </row>
    <row r="907" spans="1:15" x14ac:dyDescent="0.25">
      <c r="A907" t="str">
        <f t="shared" si="14"/>
        <v>31 DayJanuary-March 2025NHS Forth ValleyBreast</v>
      </c>
      <c r="B907" t="s">
        <v>255</v>
      </c>
      <c r="C907" t="s">
        <v>259</v>
      </c>
      <c r="D907" t="s">
        <v>167</v>
      </c>
      <c r="E907" t="s">
        <v>22</v>
      </c>
      <c r="F907">
        <v>77</v>
      </c>
      <c r="G907" t="s">
        <v>257</v>
      </c>
      <c r="H907" t="s">
        <v>257</v>
      </c>
      <c r="I907">
        <v>0</v>
      </c>
      <c r="J907">
        <v>0</v>
      </c>
      <c r="K907">
        <v>77</v>
      </c>
      <c r="L907">
        <v>0</v>
      </c>
      <c r="M907">
        <v>1</v>
      </c>
    </row>
    <row r="908" spans="1:15" x14ac:dyDescent="0.25">
      <c r="A908" t="str">
        <f t="shared" si="14"/>
        <v>31 DayJanuary-March 2025NHS Forth ValleyBreast (screened excluded)</v>
      </c>
      <c r="B908" t="s">
        <v>255</v>
      </c>
      <c r="C908" t="s">
        <v>259</v>
      </c>
      <c r="D908" t="s">
        <v>167</v>
      </c>
      <c r="E908" t="s">
        <v>201</v>
      </c>
      <c r="F908">
        <v>54</v>
      </c>
      <c r="G908" t="s">
        <v>257</v>
      </c>
      <c r="H908" t="s">
        <v>257</v>
      </c>
      <c r="I908">
        <v>0</v>
      </c>
      <c r="J908">
        <v>0</v>
      </c>
      <c r="K908">
        <v>54</v>
      </c>
      <c r="L908">
        <v>0</v>
      </c>
      <c r="M908">
        <v>1</v>
      </c>
    </row>
    <row r="909" spans="1:15" x14ac:dyDescent="0.25">
      <c r="A909" t="str">
        <f t="shared" si="14"/>
        <v>31 DayJanuary-March 2025NHS Forth ValleyBreast (screened only)</v>
      </c>
      <c r="B909" t="s">
        <v>255</v>
      </c>
      <c r="C909" t="s">
        <v>259</v>
      </c>
      <c r="D909" t="s">
        <v>167</v>
      </c>
      <c r="E909" t="s">
        <v>202</v>
      </c>
      <c r="F909">
        <v>23</v>
      </c>
      <c r="G909" t="s">
        <v>257</v>
      </c>
      <c r="H909" t="s">
        <v>257</v>
      </c>
      <c r="I909">
        <v>0</v>
      </c>
      <c r="J909">
        <v>0</v>
      </c>
      <c r="K909">
        <v>23</v>
      </c>
      <c r="L909">
        <v>0</v>
      </c>
      <c r="M909">
        <v>0</v>
      </c>
    </row>
    <row r="910" spans="1:15" x14ac:dyDescent="0.25">
      <c r="A910" t="str">
        <f t="shared" si="14"/>
        <v>31 DayJanuary-March 2025NHS Forth ValleyColorectal</v>
      </c>
      <c r="B910" t="s">
        <v>255</v>
      </c>
      <c r="C910" t="s">
        <v>259</v>
      </c>
      <c r="D910" t="s">
        <v>167</v>
      </c>
      <c r="E910" t="s">
        <v>26</v>
      </c>
      <c r="F910">
        <v>37</v>
      </c>
      <c r="G910" t="s">
        <v>257</v>
      </c>
      <c r="H910" t="s">
        <v>257</v>
      </c>
      <c r="I910">
        <v>0</v>
      </c>
      <c r="J910">
        <v>0</v>
      </c>
      <c r="K910">
        <v>37</v>
      </c>
      <c r="L910">
        <v>2</v>
      </c>
      <c r="M910">
        <v>4</v>
      </c>
      <c r="O910">
        <v>12</v>
      </c>
    </row>
    <row r="911" spans="1:15" x14ac:dyDescent="0.25">
      <c r="A911" t="str">
        <f t="shared" si="14"/>
        <v>31 DayJanuary-March 2025NHS Forth ValleyColorectal (screened excluded)</v>
      </c>
      <c r="B911" t="s">
        <v>255</v>
      </c>
      <c r="C911" t="s">
        <v>259</v>
      </c>
      <c r="D911" t="s">
        <v>167</v>
      </c>
      <c r="E911" t="s">
        <v>27</v>
      </c>
      <c r="F911">
        <v>30</v>
      </c>
      <c r="G911" t="s">
        <v>257</v>
      </c>
      <c r="H911" t="s">
        <v>257</v>
      </c>
      <c r="I911">
        <v>0</v>
      </c>
      <c r="J911">
        <v>0</v>
      </c>
      <c r="K911">
        <v>30</v>
      </c>
      <c r="L911">
        <v>1</v>
      </c>
      <c r="M911">
        <v>4</v>
      </c>
      <c r="O911">
        <v>12</v>
      </c>
    </row>
    <row r="912" spans="1:15" x14ac:dyDescent="0.25">
      <c r="A912" t="str">
        <f t="shared" si="14"/>
        <v>31 DayJanuary-March 2025NHS Forth ValleyColorectal (screened only)</v>
      </c>
      <c r="B912" t="s">
        <v>255</v>
      </c>
      <c r="C912" t="s">
        <v>259</v>
      </c>
      <c r="D912" t="s">
        <v>167</v>
      </c>
      <c r="E912" t="s">
        <v>28</v>
      </c>
      <c r="F912">
        <v>7</v>
      </c>
      <c r="G912" t="s">
        <v>257</v>
      </c>
      <c r="H912" t="s">
        <v>257</v>
      </c>
      <c r="I912">
        <v>0</v>
      </c>
      <c r="J912">
        <v>0</v>
      </c>
      <c r="K912">
        <v>7</v>
      </c>
      <c r="L912">
        <v>1</v>
      </c>
      <c r="M912">
        <v>0</v>
      </c>
    </row>
    <row r="913" spans="1:15" x14ac:dyDescent="0.25">
      <c r="A913" t="str">
        <f t="shared" si="14"/>
        <v>31 DayJanuary-March 2025NHS Forth ValleyHead &amp; Neck</v>
      </c>
      <c r="B913" t="s">
        <v>255</v>
      </c>
      <c r="C913" t="s">
        <v>259</v>
      </c>
      <c r="D913" t="s">
        <v>167</v>
      </c>
      <c r="E913" t="s">
        <v>29</v>
      </c>
      <c r="F913">
        <v>11</v>
      </c>
      <c r="G913" t="s">
        <v>257</v>
      </c>
      <c r="H913" t="s">
        <v>257</v>
      </c>
      <c r="I913">
        <v>0</v>
      </c>
      <c r="J913">
        <v>0</v>
      </c>
      <c r="K913">
        <v>11</v>
      </c>
      <c r="L913">
        <v>0</v>
      </c>
      <c r="M913">
        <v>0</v>
      </c>
    </row>
    <row r="914" spans="1:15" x14ac:dyDescent="0.25">
      <c r="A914" t="str">
        <f t="shared" si="14"/>
        <v>31 DayJanuary-March 2025NHS Forth ValleyLung</v>
      </c>
      <c r="B914" t="s">
        <v>255</v>
      </c>
      <c r="C914" t="s">
        <v>259</v>
      </c>
      <c r="D914" t="s">
        <v>167</v>
      </c>
      <c r="E914" t="s">
        <v>30</v>
      </c>
      <c r="F914">
        <v>43</v>
      </c>
      <c r="G914" t="s">
        <v>257</v>
      </c>
      <c r="H914" t="s">
        <v>257</v>
      </c>
      <c r="I914">
        <v>0</v>
      </c>
      <c r="J914">
        <v>0</v>
      </c>
      <c r="K914">
        <v>43</v>
      </c>
      <c r="L914">
        <v>0</v>
      </c>
      <c r="M914">
        <v>0</v>
      </c>
    </row>
    <row r="915" spans="1:15" x14ac:dyDescent="0.25">
      <c r="A915" t="str">
        <f t="shared" si="14"/>
        <v>31 DayJanuary-March 2025NHS Forth ValleyLymphoma</v>
      </c>
      <c r="B915" t="s">
        <v>255</v>
      </c>
      <c r="C915" t="s">
        <v>259</v>
      </c>
      <c r="D915" t="s">
        <v>167</v>
      </c>
      <c r="E915" t="s">
        <v>31</v>
      </c>
      <c r="F915">
        <v>14</v>
      </c>
      <c r="G915" t="s">
        <v>257</v>
      </c>
      <c r="H915" t="s">
        <v>257</v>
      </c>
      <c r="I915">
        <v>0</v>
      </c>
      <c r="J915">
        <v>0</v>
      </c>
      <c r="K915">
        <v>14</v>
      </c>
      <c r="L915">
        <v>1</v>
      </c>
      <c r="M915">
        <v>0</v>
      </c>
    </row>
    <row r="916" spans="1:15" x14ac:dyDescent="0.25">
      <c r="A916" t="str">
        <f t="shared" si="14"/>
        <v>31 DayJanuary-March 2025NHS Forth ValleyMelanoma</v>
      </c>
      <c r="B916" t="s">
        <v>255</v>
      </c>
      <c r="C916" t="s">
        <v>259</v>
      </c>
      <c r="D916" t="s">
        <v>167</v>
      </c>
      <c r="E916" t="s">
        <v>32</v>
      </c>
      <c r="F916">
        <v>29</v>
      </c>
      <c r="G916" t="s">
        <v>257</v>
      </c>
      <c r="H916" t="s">
        <v>257</v>
      </c>
      <c r="I916">
        <v>0</v>
      </c>
      <c r="J916">
        <v>0</v>
      </c>
      <c r="K916">
        <v>29</v>
      </c>
      <c r="L916">
        <v>8</v>
      </c>
      <c r="M916">
        <v>0</v>
      </c>
      <c r="N916">
        <v>23</v>
      </c>
    </row>
    <row r="917" spans="1:15" x14ac:dyDescent="0.25">
      <c r="A917" t="str">
        <f t="shared" si="14"/>
        <v>31 DayJanuary-March 2025NHS Forth ValleyOvarian</v>
      </c>
      <c r="B917" t="s">
        <v>255</v>
      </c>
      <c r="C917" t="s">
        <v>259</v>
      </c>
      <c r="D917" t="s">
        <v>167</v>
      </c>
      <c r="E917" t="s">
        <v>33</v>
      </c>
      <c r="F917">
        <v>1</v>
      </c>
      <c r="G917" t="s">
        <v>257</v>
      </c>
      <c r="H917" t="s">
        <v>257</v>
      </c>
      <c r="I917">
        <v>0</v>
      </c>
      <c r="J917">
        <v>0</v>
      </c>
      <c r="K917">
        <v>1</v>
      </c>
      <c r="L917">
        <v>0</v>
      </c>
      <c r="M917">
        <v>0</v>
      </c>
    </row>
    <row r="918" spans="1:15" x14ac:dyDescent="0.25">
      <c r="A918" t="str">
        <f t="shared" si="14"/>
        <v>31 DayJanuary-March 2025NHS Forth ValleyUpper GI</v>
      </c>
      <c r="B918" t="s">
        <v>255</v>
      </c>
      <c r="C918" t="s">
        <v>259</v>
      </c>
      <c r="D918" t="s">
        <v>167</v>
      </c>
      <c r="E918" t="s">
        <v>34</v>
      </c>
      <c r="F918">
        <v>30</v>
      </c>
      <c r="G918" t="s">
        <v>257</v>
      </c>
      <c r="H918" t="s">
        <v>257</v>
      </c>
      <c r="I918">
        <v>0</v>
      </c>
      <c r="J918">
        <v>0</v>
      </c>
      <c r="K918">
        <v>30</v>
      </c>
      <c r="L918">
        <v>0</v>
      </c>
      <c r="M918">
        <v>0</v>
      </c>
    </row>
    <row r="919" spans="1:15" x14ac:dyDescent="0.25">
      <c r="A919" t="str">
        <f t="shared" si="14"/>
        <v>31 DayJanuary-March 2025NHS Forth ValleyUpper GI - Hepatopancreatobiliary</v>
      </c>
      <c r="B919" t="s">
        <v>255</v>
      </c>
      <c r="C919" t="s">
        <v>259</v>
      </c>
      <c r="D919" t="s">
        <v>167</v>
      </c>
      <c r="E919" t="s">
        <v>203</v>
      </c>
      <c r="F919">
        <v>16</v>
      </c>
      <c r="G919" t="s">
        <v>257</v>
      </c>
      <c r="H919" t="s">
        <v>257</v>
      </c>
      <c r="I919">
        <v>0</v>
      </c>
      <c r="J919">
        <v>0</v>
      </c>
      <c r="K919">
        <v>16</v>
      </c>
      <c r="L919">
        <v>0</v>
      </c>
      <c r="M919">
        <v>0</v>
      </c>
    </row>
    <row r="920" spans="1:15" x14ac:dyDescent="0.25">
      <c r="A920" t="str">
        <f t="shared" si="14"/>
        <v>31 DayJanuary-March 2025NHS Forth ValleyUpper GI - Oesophagogastric</v>
      </c>
      <c r="B920" t="s">
        <v>255</v>
      </c>
      <c r="C920" t="s">
        <v>259</v>
      </c>
      <c r="D920" t="s">
        <v>167</v>
      </c>
      <c r="E920" t="s">
        <v>204</v>
      </c>
      <c r="F920">
        <v>14</v>
      </c>
      <c r="G920" t="s">
        <v>257</v>
      </c>
      <c r="H920" t="s">
        <v>257</v>
      </c>
      <c r="I920">
        <v>0</v>
      </c>
      <c r="J920">
        <v>0</v>
      </c>
      <c r="K920">
        <v>14</v>
      </c>
      <c r="L920">
        <v>0</v>
      </c>
      <c r="M920">
        <v>0</v>
      </c>
    </row>
    <row r="921" spans="1:15" x14ac:dyDescent="0.25">
      <c r="A921" t="str">
        <f t="shared" si="14"/>
        <v>31 DayJanuary-March 2025NHS Forth ValleyUrological</v>
      </c>
      <c r="B921" t="s">
        <v>255</v>
      </c>
      <c r="C921" t="s">
        <v>259</v>
      </c>
      <c r="D921" t="s">
        <v>167</v>
      </c>
      <c r="E921" t="s">
        <v>205</v>
      </c>
      <c r="F921">
        <v>82</v>
      </c>
      <c r="G921" t="s">
        <v>257</v>
      </c>
      <c r="H921" t="s">
        <v>257</v>
      </c>
      <c r="I921">
        <v>0</v>
      </c>
      <c r="J921">
        <v>0</v>
      </c>
      <c r="K921">
        <v>82</v>
      </c>
      <c r="L921">
        <v>1</v>
      </c>
      <c r="M921">
        <v>0</v>
      </c>
    </row>
    <row r="922" spans="1:15" x14ac:dyDescent="0.25">
      <c r="A922" t="str">
        <f t="shared" si="14"/>
        <v>31 DayJanuary-March 2025NHS Forth ValleyUrology - Bladder</v>
      </c>
      <c r="B922" t="s">
        <v>255</v>
      </c>
      <c r="C922" t="s">
        <v>259</v>
      </c>
      <c r="D922" t="s">
        <v>167</v>
      </c>
      <c r="E922" t="s">
        <v>206</v>
      </c>
      <c r="F922">
        <v>9</v>
      </c>
      <c r="G922" t="s">
        <v>257</v>
      </c>
      <c r="H922" t="s">
        <v>257</v>
      </c>
      <c r="I922">
        <v>0</v>
      </c>
      <c r="J922">
        <v>0</v>
      </c>
      <c r="K922">
        <v>9</v>
      </c>
      <c r="L922">
        <v>1</v>
      </c>
      <c r="M922">
        <v>0</v>
      </c>
    </row>
    <row r="923" spans="1:15" x14ac:dyDescent="0.25">
      <c r="A923" t="str">
        <f t="shared" si="14"/>
        <v>31 DayJanuary-March 2025NHS Forth ValleyUrology - Other</v>
      </c>
      <c r="B923" t="s">
        <v>255</v>
      </c>
      <c r="C923" t="s">
        <v>259</v>
      </c>
      <c r="D923" t="s">
        <v>167</v>
      </c>
      <c r="E923" t="s">
        <v>207</v>
      </c>
      <c r="F923">
        <v>13</v>
      </c>
      <c r="G923" t="s">
        <v>257</v>
      </c>
      <c r="H923" t="s">
        <v>257</v>
      </c>
      <c r="I923">
        <v>0</v>
      </c>
      <c r="J923">
        <v>0</v>
      </c>
      <c r="K923">
        <v>13</v>
      </c>
      <c r="L923">
        <v>0</v>
      </c>
      <c r="M923">
        <v>0</v>
      </c>
    </row>
    <row r="924" spans="1:15" x14ac:dyDescent="0.25">
      <c r="A924" t="str">
        <f t="shared" si="14"/>
        <v>31 DayJanuary-March 2025NHS Forth ValleyUrology - Prostate</v>
      </c>
      <c r="B924" t="s">
        <v>255</v>
      </c>
      <c r="C924" t="s">
        <v>259</v>
      </c>
      <c r="D924" t="s">
        <v>167</v>
      </c>
      <c r="E924" t="s">
        <v>208</v>
      </c>
      <c r="F924">
        <v>60</v>
      </c>
      <c r="G924" t="s">
        <v>257</v>
      </c>
      <c r="H924" t="s">
        <v>257</v>
      </c>
      <c r="I924">
        <v>0</v>
      </c>
      <c r="J924">
        <v>0</v>
      </c>
      <c r="K924">
        <v>60</v>
      </c>
      <c r="L924">
        <v>0</v>
      </c>
      <c r="M924">
        <v>0</v>
      </c>
    </row>
    <row r="925" spans="1:15" x14ac:dyDescent="0.25">
      <c r="A925" t="str">
        <f t="shared" si="14"/>
        <v>31 DayJanuary-March 2025NHS GrampianAll Cancer Types*</v>
      </c>
      <c r="B925" t="s">
        <v>255</v>
      </c>
      <c r="C925" t="s">
        <v>259</v>
      </c>
      <c r="D925" t="s">
        <v>168</v>
      </c>
      <c r="E925" t="s">
        <v>198</v>
      </c>
      <c r="F925">
        <v>743</v>
      </c>
      <c r="G925" t="s">
        <v>257</v>
      </c>
      <c r="H925" t="s">
        <v>257</v>
      </c>
      <c r="I925">
        <v>26</v>
      </c>
      <c r="J925">
        <v>3.4993270524899098</v>
      </c>
      <c r="K925">
        <v>717</v>
      </c>
      <c r="L925">
        <v>24</v>
      </c>
      <c r="M925">
        <v>152</v>
      </c>
      <c r="N925">
        <v>40</v>
      </c>
      <c r="O925">
        <v>17</v>
      </c>
    </row>
    <row r="926" spans="1:15" x14ac:dyDescent="0.25">
      <c r="A926" t="str">
        <f t="shared" si="14"/>
        <v>31 DayJanuary-March 2025NHS GrampianAll Cancer Types* (screened excluded)</v>
      </c>
      <c r="B926" t="s">
        <v>255</v>
      </c>
      <c r="C926" t="s">
        <v>259</v>
      </c>
      <c r="D926" t="s">
        <v>168</v>
      </c>
      <c r="E926" t="s">
        <v>199</v>
      </c>
      <c r="F926">
        <v>677</v>
      </c>
      <c r="G926" t="s">
        <v>257</v>
      </c>
      <c r="H926" t="s">
        <v>257</v>
      </c>
      <c r="I926">
        <v>24</v>
      </c>
      <c r="J926">
        <v>3.5450516986706102</v>
      </c>
      <c r="K926">
        <v>653</v>
      </c>
      <c r="L926">
        <v>22</v>
      </c>
      <c r="M926">
        <v>122</v>
      </c>
      <c r="N926">
        <v>48</v>
      </c>
      <c r="O926">
        <v>16</v>
      </c>
    </row>
    <row r="927" spans="1:15" x14ac:dyDescent="0.25">
      <c r="A927" t="str">
        <f t="shared" si="14"/>
        <v>31 DayJanuary-March 2025NHS GrampianAll Cancer Types* (screened only)</v>
      </c>
      <c r="B927" t="s">
        <v>255</v>
      </c>
      <c r="C927" t="s">
        <v>259</v>
      </c>
      <c r="D927" t="s">
        <v>168</v>
      </c>
      <c r="E927" t="s">
        <v>200</v>
      </c>
      <c r="F927">
        <v>66</v>
      </c>
      <c r="G927" t="s">
        <v>257</v>
      </c>
      <c r="H927" t="s">
        <v>257</v>
      </c>
      <c r="I927">
        <v>2</v>
      </c>
      <c r="J927">
        <v>3.0303030303030298</v>
      </c>
      <c r="K927">
        <v>64</v>
      </c>
      <c r="L927">
        <v>2</v>
      </c>
      <c r="M927">
        <v>30</v>
      </c>
      <c r="O927">
        <v>22</v>
      </c>
    </row>
    <row r="928" spans="1:15" x14ac:dyDescent="0.25">
      <c r="A928" t="str">
        <f t="shared" si="14"/>
        <v>31 DayJanuary-March 2025NHS GrampianBreast</v>
      </c>
      <c r="B928" t="s">
        <v>255</v>
      </c>
      <c r="C928" t="s">
        <v>259</v>
      </c>
      <c r="D928" t="s">
        <v>168</v>
      </c>
      <c r="E928" t="s">
        <v>22</v>
      </c>
      <c r="F928">
        <v>112</v>
      </c>
      <c r="G928" t="s">
        <v>257</v>
      </c>
      <c r="H928" t="s">
        <v>257</v>
      </c>
      <c r="I928">
        <v>0</v>
      </c>
      <c r="J928">
        <v>0</v>
      </c>
      <c r="K928">
        <v>112</v>
      </c>
      <c r="L928">
        <v>5</v>
      </c>
      <c r="M928">
        <v>50</v>
      </c>
      <c r="N928">
        <v>31</v>
      </c>
      <c r="O928">
        <v>16</v>
      </c>
    </row>
    <row r="929" spans="1:15" x14ac:dyDescent="0.25">
      <c r="A929" t="str">
        <f t="shared" si="14"/>
        <v>31 DayJanuary-March 2025NHS GrampianBreast (screened excluded)</v>
      </c>
      <c r="B929" t="s">
        <v>255</v>
      </c>
      <c r="C929" t="s">
        <v>259</v>
      </c>
      <c r="D929" t="s">
        <v>168</v>
      </c>
      <c r="E929" t="s">
        <v>201</v>
      </c>
      <c r="F929">
        <v>74</v>
      </c>
      <c r="G929" t="s">
        <v>257</v>
      </c>
      <c r="H929" t="s">
        <v>257</v>
      </c>
      <c r="I929">
        <v>0</v>
      </c>
      <c r="J929">
        <v>0</v>
      </c>
      <c r="K929">
        <v>74</v>
      </c>
      <c r="L929">
        <v>3</v>
      </c>
      <c r="M929">
        <v>29</v>
      </c>
      <c r="N929">
        <v>31</v>
      </c>
      <c r="O929">
        <v>16</v>
      </c>
    </row>
    <row r="930" spans="1:15" x14ac:dyDescent="0.25">
      <c r="A930" t="str">
        <f t="shared" si="14"/>
        <v>31 DayJanuary-March 2025NHS GrampianBreast (screened only)</v>
      </c>
      <c r="B930" t="s">
        <v>255</v>
      </c>
      <c r="C930" t="s">
        <v>259</v>
      </c>
      <c r="D930" t="s">
        <v>168</v>
      </c>
      <c r="E930" t="s">
        <v>202</v>
      </c>
      <c r="F930">
        <v>38</v>
      </c>
      <c r="G930" t="s">
        <v>257</v>
      </c>
      <c r="H930" t="s">
        <v>257</v>
      </c>
      <c r="I930">
        <v>0</v>
      </c>
      <c r="J930">
        <v>0</v>
      </c>
      <c r="K930">
        <v>38</v>
      </c>
      <c r="L930">
        <v>2</v>
      </c>
      <c r="M930">
        <v>21</v>
      </c>
      <c r="O930">
        <v>16</v>
      </c>
    </row>
    <row r="931" spans="1:15" x14ac:dyDescent="0.25">
      <c r="A931" t="str">
        <f t="shared" si="14"/>
        <v>31 DayJanuary-March 2025NHS GrampianCervical</v>
      </c>
      <c r="B931" t="s">
        <v>255</v>
      </c>
      <c r="C931" t="s">
        <v>259</v>
      </c>
      <c r="D931" t="s">
        <v>168</v>
      </c>
      <c r="E931" t="s">
        <v>23</v>
      </c>
      <c r="F931">
        <v>9</v>
      </c>
      <c r="G931" t="s">
        <v>257</v>
      </c>
      <c r="H931" t="s">
        <v>257</v>
      </c>
      <c r="I931">
        <v>0</v>
      </c>
      <c r="J931">
        <v>0</v>
      </c>
      <c r="K931">
        <v>9</v>
      </c>
      <c r="L931">
        <v>0</v>
      </c>
      <c r="M931">
        <v>1</v>
      </c>
    </row>
    <row r="932" spans="1:15" x14ac:dyDescent="0.25">
      <c r="A932" t="str">
        <f t="shared" si="14"/>
        <v>31 DayJanuary-March 2025NHS GrampianCervical (screened excluded)</v>
      </c>
      <c r="B932" t="s">
        <v>255</v>
      </c>
      <c r="C932" t="s">
        <v>259</v>
      </c>
      <c r="D932" t="s">
        <v>168</v>
      </c>
      <c r="E932" t="s">
        <v>24</v>
      </c>
      <c r="F932">
        <v>6</v>
      </c>
      <c r="G932" t="s">
        <v>257</v>
      </c>
      <c r="H932" t="s">
        <v>257</v>
      </c>
      <c r="I932">
        <v>0</v>
      </c>
      <c r="J932">
        <v>0</v>
      </c>
      <c r="K932">
        <v>6</v>
      </c>
      <c r="L932">
        <v>0</v>
      </c>
      <c r="M932">
        <v>0</v>
      </c>
    </row>
    <row r="933" spans="1:15" x14ac:dyDescent="0.25">
      <c r="A933" t="str">
        <f t="shared" si="14"/>
        <v>31 DayJanuary-March 2025NHS GrampianCervical (screened only)</v>
      </c>
      <c r="B933" t="s">
        <v>255</v>
      </c>
      <c r="C933" t="s">
        <v>259</v>
      </c>
      <c r="D933" t="s">
        <v>168</v>
      </c>
      <c r="E933" t="s">
        <v>25</v>
      </c>
      <c r="F933">
        <v>3</v>
      </c>
      <c r="G933" t="s">
        <v>257</v>
      </c>
      <c r="H933" t="s">
        <v>257</v>
      </c>
      <c r="I933">
        <v>0</v>
      </c>
      <c r="J933">
        <v>0</v>
      </c>
      <c r="K933">
        <v>3</v>
      </c>
      <c r="L933">
        <v>0</v>
      </c>
      <c r="M933">
        <v>1</v>
      </c>
    </row>
    <row r="934" spans="1:15" x14ac:dyDescent="0.25">
      <c r="A934" t="str">
        <f t="shared" si="14"/>
        <v>31 DayJanuary-March 2025NHS GrampianColorectal</v>
      </c>
      <c r="B934" t="s">
        <v>255</v>
      </c>
      <c r="C934" t="s">
        <v>259</v>
      </c>
      <c r="D934" t="s">
        <v>168</v>
      </c>
      <c r="E934" t="s">
        <v>26</v>
      </c>
      <c r="F934">
        <v>88</v>
      </c>
      <c r="G934" t="s">
        <v>257</v>
      </c>
      <c r="H934" t="s">
        <v>257</v>
      </c>
      <c r="I934">
        <v>4</v>
      </c>
      <c r="J934">
        <v>4.5454545454545503</v>
      </c>
      <c r="K934">
        <v>84</v>
      </c>
      <c r="L934">
        <v>2</v>
      </c>
      <c r="M934">
        <v>22</v>
      </c>
      <c r="O934">
        <v>22</v>
      </c>
    </row>
    <row r="935" spans="1:15" x14ac:dyDescent="0.25">
      <c r="A935" t="str">
        <f t="shared" si="14"/>
        <v>31 DayJanuary-March 2025NHS GrampianColorectal (screened excluded)</v>
      </c>
      <c r="B935" t="s">
        <v>255</v>
      </c>
      <c r="C935" t="s">
        <v>259</v>
      </c>
      <c r="D935" t="s">
        <v>168</v>
      </c>
      <c r="E935" t="s">
        <v>27</v>
      </c>
      <c r="F935">
        <v>63</v>
      </c>
      <c r="G935" t="s">
        <v>257</v>
      </c>
      <c r="H935" t="s">
        <v>257</v>
      </c>
      <c r="I935">
        <v>2</v>
      </c>
      <c r="J935">
        <v>3.17460317460317</v>
      </c>
      <c r="K935">
        <v>61</v>
      </c>
      <c r="L935">
        <v>2</v>
      </c>
      <c r="M935">
        <v>14</v>
      </c>
      <c r="O935">
        <v>17</v>
      </c>
    </row>
    <row r="936" spans="1:15" x14ac:dyDescent="0.25">
      <c r="A936" t="str">
        <f t="shared" si="14"/>
        <v>31 DayJanuary-March 2025NHS GrampianColorectal (screened only)</v>
      </c>
      <c r="B936" t="s">
        <v>255</v>
      </c>
      <c r="C936" t="s">
        <v>259</v>
      </c>
      <c r="D936" t="s">
        <v>168</v>
      </c>
      <c r="E936" t="s">
        <v>28</v>
      </c>
      <c r="F936">
        <v>25</v>
      </c>
      <c r="G936" t="s">
        <v>257</v>
      </c>
      <c r="H936" t="s">
        <v>257</v>
      </c>
      <c r="I936">
        <v>2</v>
      </c>
      <c r="J936">
        <v>8</v>
      </c>
      <c r="K936">
        <v>23</v>
      </c>
      <c r="L936">
        <v>0</v>
      </c>
      <c r="M936">
        <v>8</v>
      </c>
      <c r="O936">
        <v>22</v>
      </c>
    </row>
    <row r="937" spans="1:15" x14ac:dyDescent="0.25">
      <c r="A937" t="str">
        <f t="shared" si="14"/>
        <v>31 DayJanuary-March 2025NHS GrampianHead &amp; Neck</v>
      </c>
      <c r="B937" t="s">
        <v>255</v>
      </c>
      <c r="C937" t="s">
        <v>259</v>
      </c>
      <c r="D937" t="s">
        <v>168</v>
      </c>
      <c r="E937" t="s">
        <v>29</v>
      </c>
      <c r="F937">
        <v>21</v>
      </c>
      <c r="G937" t="s">
        <v>257</v>
      </c>
      <c r="H937" t="s">
        <v>257</v>
      </c>
      <c r="I937">
        <v>0</v>
      </c>
      <c r="J937">
        <v>0</v>
      </c>
      <c r="K937">
        <v>21</v>
      </c>
      <c r="L937">
        <v>0</v>
      </c>
      <c r="M937">
        <v>1</v>
      </c>
    </row>
    <row r="938" spans="1:15" x14ac:dyDescent="0.25">
      <c r="A938" t="str">
        <f t="shared" si="14"/>
        <v>31 DayJanuary-March 2025NHS GrampianLung</v>
      </c>
      <c r="B938" t="s">
        <v>255</v>
      </c>
      <c r="C938" t="s">
        <v>259</v>
      </c>
      <c r="D938" t="s">
        <v>168</v>
      </c>
      <c r="E938" t="s">
        <v>30</v>
      </c>
      <c r="F938">
        <v>125</v>
      </c>
      <c r="G938" t="s">
        <v>257</v>
      </c>
      <c r="H938" t="s">
        <v>257</v>
      </c>
      <c r="I938">
        <v>12</v>
      </c>
      <c r="J938">
        <v>9.6</v>
      </c>
      <c r="K938">
        <v>113</v>
      </c>
      <c r="L938">
        <v>3</v>
      </c>
      <c r="M938">
        <v>6</v>
      </c>
      <c r="N938">
        <v>33</v>
      </c>
      <c r="O938">
        <v>8</v>
      </c>
    </row>
    <row r="939" spans="1:15" x14ac:dyDescent="0.25">
      <c r="A939" t="str">
        <f t="shared" si="14"/>
        <v>31 DayJanuary-March 2025NHS GrampianLymphoma</v>
      </c>
      <c r="B939" t="s">
        <v>255</v>
      </c>
      <c r="C939" t="s">
        <v>259</v>
      </c>
      <c r="D939" t="s">
        <v>168</v>
      </c>
      <c r="E939" t="s">
        <v>31</v>
      </c>
      <c r="F939">
        <v>28</v>
      </c>
      <c r="G939" t="s">
        <v>257</v>
      </c>
      <c r="H939" t="s">
        <v>257</v>
      </c>
      <c r="I939">
        <v>1</v>
      </c>
      <c r="J939">
        <v>3.5714285714285698</v>
      </c>
      <c r="K939">
        <v>27</v>
      </c>
      <c r="L939">
        <v>1</v>
      </c>
      <c r="M939">
        <v>0</v>
      </c>
    </row>
    <row r="940" spans="1:15" x14ac:dyDescent="0.25">
      <c r="A940" t="str">
        <f t="shared" si="14"/>
        <v>31 DayJanuary-March 2025NHS GrampianMelanoma</v>
      </c>
      <c r="B940" t="s">
        <v>255</v>
      </c>
      <c r="C940" t="s">
        <v>259</v>
      </c>
      <c r="D940" t="s">
        <v>168</v>
      </c>
      <c r="E940" t="s">
        <v>32</v>
      </c>
      <c r="F940">
        <v>27</v>
      </c>
      <c r="G940" t="s">
        <v>257</v>
      </c>
      <c r="H940" t="s">
        <v>257</v>
      </c>
      <c r="I940">
        <v>0</v>
      </c>
      <c r="J940">
        <v>0</v>
      </c>
      <c r="K940">
        <v>27</v>
      </c>
      <c r="L940">
        <v>0</v>
      </c>
      <c r="M940">
        <v>0</v>
      </c>
    </row>
    <row r="941" spans="1:15" x14ac:dyDescent="0.25">
      <c r="A941" t="str">
        <f t="shared" si="14"/>
        <v>31 DayJanuary-March 2025NHS GrampianOvarian</v>
      </c>
      <c r="B941" t="s">
        <v>255</v>
      </c>
      <c r="C941" t="s">
        <v>259</v>
      </c>
      <c r="D941" t="s">
        <v>168</v>
      </c>
      <c r="E941" t="s">
        <v>33</v>
      </c>
      <c r="F941">
        <v>14</v>
      </c>
      <c r="G941" t="s">
        <v>257</v>
      </c>
      <c r="H941" t="s">
        <v>257</v>
      </c>
      <c r="I941">
        <v>0</v>
      </c>
      <c r="J941">
        <v>0</v>
      </c>
      <c r="K941">
        <v>14</v>
      </c>
      <c r="L941">
        <v>0</v>
      </c>
      <c r="M941">
        <v>4</v>
      </c>
      <c r="O941">
        <v>22</v>
      </c>
    </row>
    <row r="942" spans="1:15" x14ac:dyDescent="0.25">
      <c r="A942" t="str">
        <f t="shared" si="14"/>
        <v>31 DayJanuary-March 2025NHS GrampianUpper GI</v>
      </c>
      <c r="B942" t="s">
        <v>255</v>
      </c>
      <c r="C942" t="s">
        <v>259</v>
      </c>
      <c r="D942" t="s">
        <v>168</v>
      </c>
      <c r="E942" t="s">
        <v>34</v>
      </c>
      <c r="F942">
        <v>84</v>
      </c>
      <c r="G942" t="s">
        <v>257</v>
      </c>
      <c r="H942" t="s">
        <v>257</v>
      </c>
      <c r="I942">
        <v>9</v>
      </c>
      <c r="J942">
        <v>10.714285714285699</v>
      </c>
      <c r="K942">
        <v>75</v>
      </c>
      <c r="L942">
        <v>1</v>
      </c>
      <c r="M942">
        <v>3</v>
      </c>
      <c r="O942">
        <v>10</v>
      </c>
    </row>
    <row r="943" spans="1:15" x14ac:dyDescent="0.25">
      <c r="A943" t="str">
        <f t="shared" si="14"/>
        <v>31 DayJanuary-March 2025NHS GrampianUpper GI - Hepatopancreatobiliary</v>
      </c>
      <c r="B943" t="s">
        <v>255</v>
      </c>
      <c r="C943" t="s">
        <v>259</v>
      </c>
      <c r="D943" t="s">
        <v>168</v>
      </c>
      <c r="E943" t="s">
        <v>203</v>
      </c>
      <c r="F943">
        <v>44</v>
      </c>
      <c r="G943" t="s">
        <v>257</v>
      </c>
      <c r="H943" t="s">
        <v>257</v>
      </c>
      <c r="I943">
        <v>6</v>
      </c>
      <c r="J943">
        <v>13.636363636363599</v>
      </c>
      <c r="K943">
        <v>38</v>
      </c>
      <c r="L943">
        <v>0</v>
      </c>
      <c r="M943">
        <v>1</v>
      </c>
    </row>
    <row r="944" spans="1:15" x14ac:dyDescent="0.25">
      <c r="A944" t="str">
        <f t="shared" si="14"/>
        <v>31 DayJanuary-March 2025NHS GrampianUpper GI - Oesophagogastric</v>
      </c>
      <c r="B944" t="s">
        <v>255</v>
      </c>
      <c r="C944" t="s">
        <v>259</v>
      </c>
      <c r="D944" t="s">
        <v>168</v>
      </c>
      <c r="E944" t="s">
        <v>204</v>
      </c>
      <c r="F944">
        <v>40</v>
      </c>
      <c r="G944" t="s">
        <v>257</v>
      </c>
      <c r="H944" t="s">
        <v>257</v>
      </c>
      <c r="I944">
        <v>3</v>
      </c>
      <c r="J944">
        <v>7.5</v>
      </c>
      <c r="K944">
        <v>37</v>
      </c>
      <c r="L944">
        <v>1</v>
      </c>
      <c r="M944">
        <v>2</v>
      </c>
    </row>
    <row r="945" spans="1:15" x14ac:dyDescent="0.25">
      <c r="A945" t="str">
        <f t="shared" si="14"/>
        <v>31 DayJanuary-March 2025NHS GrampianUrological</v>
      </c>
      <c r="B945" t="s">
        <v>255</v>
      </c>
      <c r="C945" t="s">
        <v>259</v>
      </c>
      <c r="D945" t="s">
        <v>168</v>
      </c>
      <c r="E945" t="s">
        <v>205</v>
      </c>
      <c r="F945">
        <v>235</v>
      </c>
      <c r="G945" t="s">
        <v>257</v>
      </c>
      <c r="H945" t="s">
        <v>257</v>
      </c>
      <c r="I945">
        <v>0</v>
      </c>
      <c r="J945">
        <v>0</v>
      </c>
      <c r="K945">
        <v>235</v>
      </c>
      <c r="L945">
        <v>12</v>
      </c>
      <c r="M945">
        <v>65</v>
      </c>
      <c r="N945">
        <v>66</v>
      </c>
      <c r="O945">
        <v>17</v>
      </c>
    </row>
    <row r="946" spans="1:15" x14ac:dyDescent="0.25">
      <c r="A946" t="str">
        <f t="shared" si="14"/>
        <v>31 DayJanuary-March 2025NHS GrampianUrology - Bladder</v>
      </c>
      <c r="B946" t="s">
        <v>255</v>
      </c>
      <c r="C946" t="s">
        <v>259</v>
      </c>
      <c r="D946" t="s">
        <v>168</v>
      </c>
      <c r="E946" t="s">
        <v>206</v>
      </c>
      <c r="F946">
        <v>29</v>
      </c>
      <c r="G946" t="s">
        <v>257</v>
      </c>
      <c r="H946" t="s">
        <v>257</v>
      </c>
      <c r="I946">
        <v>0</v>
      </c>
      <c r="J946">
        <v>0</v>
      </c>
      <c r="K946">
        <v>29</v>
      </c>
      <c r="L946">
        <v>1</v>
      </c>
      <c r="M946">
        <v>22</v>
      </c>
      <c r="O946">
        <v>16</v>
      </c>
    </row>
    <row r="947" spans="1:15" x14ac:dyDescent="0.25">
      <c r="A947" t="str">
        <f t="shared" si="14"/>
        <v>31 DayJanuary-March 2025NHS GrampianUrology - Other</v>
      </c>
      <c r="B947" t="s">
        <v>255</v>
      </c>
      <c r="C947" t="s">
        <v>259</v>
      </c>
      <c r="D947" t="s">
        <v>168</v>
      </c>
      <c r="E947" t="s">
        <v>207</v>
      </c>
      <c r="F947">
        <v>33</v>
      </c>
      <c r="G947" t="s">
        <v>257</v>
      </c>
      <c r="H947" t="s">
        <v>257</v>
      </c>
      <c r="I947">
        <v>0</v>
      </c>
      <c r="J947">
        <v>0</v>
      </c>
      <c r="K947">
        <v>33</v>
      </c>
      <c r="L947">
        <v>1</v>
      </c>
      <c r="M947">
        <v>17</v>
      </c>
      <c r="O947">
        <v>42</v>
      </c>
    </row>
    <row r="948" spans="1:15" x14ac:dyDescent="0.25">
      <c r="A948" t="str">
        <f t="shared" si="14"/>
        <v>31 DayJanuary-March 2025NHS GrampianUrology - Prostate</v>
      </c>
      <c r="B948" t="s">
        <v>255</v>
      </c>
      <c r="C948" t="s">
        <v>259</v>
      </c>
      <c r="D948" t="s">
        <v>168</v>
      </c>
      <c r="E948" t="s">
        <v>208</v>
      </c>
      <c r="F948">
        <v>173</v>
      </c>
      <c r="G948" t="s">
        <v>257</v>
      </c>
      <c r="H948" t="s">
        <v>257</v>
      </c>
      <c r="I948">
        <v>0</v>
      </c>
      <c r="J948">
        <v>0</v>
      </c>
      <c r="K948">
        <v>173</v>
      </c>
      <c r="L948">
        <v>10</v>
      </c>
      <c r="M948">
        <v>26</v>
      </c>
      <c r="N948">
        <v>66</v>
      </c>
      <c r="O948">
        <v>16</v>
      </c>
    </row>
    <row r="949" spans="1:15" x14ac:dyDescent="0.25">
      <c r="A949" t="str">
        <f t="shared" si="14"/>
        <v>31 DayJanuary-March 2025NHS Greater Glasgow &amp; ClydeAll Cancer Types*</v>
      </c>
      <c r="B949" t="s">
        <v>255</v>
      </c>
      <c r="C949" t="s">
        <v>259</v>
      </c>
      <c r="D949" t="s">
        <v>169</v>
      </c>
      <c r="E949" t="s">
        <v>198</v>
      </c>
      <c r="F949">
        <v>1897</v>
      </c>
      <c r="G949" t="s">
        <v>257</v>
      </c>
      <c r="H949" t="s">
        <v>257</v>
      </c>
      <c r="I949">
        <v>15</v>
      </c>
      <c r="J949">
        <v>0.79072219293621504</v>
      </c>
      <c r="K949">
        <v>1882</v>
      </c>
      <c r="L949">
        <v>52</v>
      </c>
      <c r="M949">
        <v>203</v>
      </c>
      <c r="N949">
        <v>20</v>
      </c>
      <c r="O949">
        <v>14</v>
      </c>
    </row>
    <row r="950" spans="1:15" x14ac:dyDescent="0.25">
      <c r="A950" t="str">
        <f t="shared" si="14"/>
        <v>31 DayJanuary-March 2025NHS Greater Glasgow &amp; ClydeAll Cancer Types* (screened excluded)</v>
      </c>
      <c r="B950" t="s">
        <v>255</v>
      </c>
      <c r="C950" t="s">
        <v>259</v>
      </c>
      <c r="D950" t="s">
        <v>169</v>
      </c>
      <c r="E950" t="s">
        <v>199</v>
      </c>
      <c r="F950">
        <v>1710</v>
      </c>
      <c r="G950" t="s">
        <v>257</v>
      </c>
      <c r="H950" t="s">
        <v>257</v>
      </c>
      <c r="I950">
        <v>15</v>
      </c>
      <c r="J950">
        <v>0.87719298245613997</v>
      </c>
      <c r="K950">
        <v>1695</v>
      </c>
      <c r="L950">
        <v>38</v>
      </c>
      <c r="M950">
        <v>170</v>
      </c>
      <c r="N950">
        <v>20</v>
      </c>
      <c r="O950">
        <v>14</v>
      </c>
    </row>
    <row r="951" spans="1:15" x14ac:dyDescent="0.25">
      <c r="A951" t="str">
        <f t="shared" si="14"/>
        <v>31 DayJanuary-March 2025NHS Greater Glasgow &amp; ClydeAll Cancer Types* (screened only)</v>
      </c>
      <c r="B951" t="s">
        <v>255</v>
      </c>
      <c r="C951" t="s">
        <v>259</v>
      </c>
      <c r="D951" t="s">
        <v>169</v>
      </c>
      <c r="E951" t="s">
        <v>200</v>
      </c>
      <c r="F951">
        <v>187</v>
      </c>
      <c r="G951" t="s">
        <v>257</v>
      </c>
      <c r="H951" t="s">
        <v>257</v>
      </c>
      <c r="I951">
        <v>0</v>
      </c>
      <c r="J951">
        <v>0</v>
      </c>
      <c r="K951">
        <v>187</v>
      </c>
      <c r="L951">
        <v>14</v>
      </c>
      <c r="M951">
        <v>33</v>
      </c>
      <c r="N951">
        <v>15</v>
      </c>
      <c r="O951">
        <v>14</v>
      </c>
    </row>
    <row r="952" spans="1:15" x14ac:dyDescent="0.25">
      <c r="A952" t="str">
        <f t="shared" si="14"/>
        <v>31 DayJanuary-March 2025NHS Greater Glasgow &amp; ClydeBreast</v>
      </c>
      <c r="B952" t="s">
        <v>255</v>
      </c>
      <c r="C952" t="s">
        <v>259</v>
      </c>
      <c r="D952" t="s">
        <v>169</v>
      </c>
      <c r="E952" t="s">
        <v>22</v>
      </c>
      <c r="F952">
        <v>340</v>
      </c>
      <c r="G952" t="s">
        <v>257</v>
      </c>
      <c r="H952" t="s">
        <v>257</v>
      </c>
      <c r="I952">
        <v>2</v>
      </c>
      <c r="J952">
        <v>0.58823529411764697</v>
      </c>
      <c r="K952">
        <v>338</v>
      </c>
      <c r="L952">
        <v>22</v>
      </c>
      <c r="M952">
        <v>48</v>
      </c>
      <c r="N952">
        <v>14</v>
      </c>
      <c r="O952">
        <v>12</v>
      </c>
    </row>
    <row r="953" spans="1:15" x14ac:dyDescent="0.25">
      <c r="A953" t="str">
        <f t="shared" si="14"/>
        <v>31 DayJanuary-March 2025NHS Greater Glasgow &amp; ClydeBreast (screened excluded)</v>
      </c>
      <c r="B953" t="s">
        <v>255</v>
      </c>
      <c r="C953" t="s">
        <v>259</v>
      </c>
      <c r="D953" t="s">
        <v>169</v>
      </c>
      <c r="E953" t="s">
        <v>201</v>
      </c>
      <c r="F953">
        <v>197</v>
      </c>
      <c r="G953" t="s">
        <v>257</v>
      </c>
      <c r="H953" t="s">
        <v>257</v>
      </c>
      <c r="I953">
        <v>2</v>
      </c>
      <c r="J953">
        <v>1.0152284263959399</v>
      </c>
      <c r="K953">
        <v>195</v>
      </c>
      <c r="L953">
        <v>8</v>
      </c>
      <c r="M953">
        <v>32</v>
      </c>
      <c r="N953">
        <v>13</v>
      </c>
      <c r="O953">
        <v>12</v>
      </c>
    </row>
    <row r="954" spans="1:15" x14ac:dyDescent="0.25">
      <c r="A954" t="str">
        <f t="shared" si="14"/>
        <v>31 DayJanuary-March 2025NHS Greater Glasgow &amp; ClydeBreast (screened only)</v>
      </c>
      <c r="B954" t="s">
        <v>255</v>
      </c>
      <c r="C954" t="s">
        <v>259</v>
      </c>
      <c r="D954" t="s">
        <v>169</v>
      </c>
      <c r="E954" t="s">
        <v>202</v>
      </c>
      <c r="F954">
        <v>143</v>
      </c>
      <c r="G954" t="s">
        <v>257</v>
      </c>
      <c r="H954" t="s">
        <v>257</v>
      </c>
      <c r="I954">
        <v>0</v>
      </c>
      <c r="J954">
        <v>0</v>
      </c>
      <c r="K954">
        <v>143</v>
      </c>
      <c r="L954">
        <v>14</v>
      </c>
      <c r="M954">
        <v>16</v>
      </c>
      <c r="N954">
        <v>15</v>
      </c>
      <c r="O954">
        <v>12</v>
      </c>
    </row>
    <row r="955" spans="1:15" x14ac:dyDescent="0.25">
      <c r="A955" t="str">
        <f t="shared" si="14"/>
        <v>31 DayJanuary-March 2025NHS Greater Glasgow &amp; ClydeCervical</v>
      </c>
      <c r="B955" t="s">
        <v>255</v>
      </c>
      <c r="C955" t="s">
        <v>259</v>
      </c>
      <c r="D955" t="s">
        <v>169</v>
      </c>
      <c r="E955" t="s">
        <v>23</v>
      </c>
      <c r="F955">
        <v>30</v>
      </c>
      <c r="G955" t="s">
        <v>257</v>
      </c>
      <c r="H955" t="s">
        <v>257</v>
      </c>
      <c r="I955">
        <v>0</v>
      </c>
      <c r="J955">
        <v>0</v>
      </c>
      <c r="K955">
        <v>30</v>
      </c>
      <c r="L955">
        <v>1</v>
      </c>
      <c r="M955">
        <v>6</v>
      </c>
      <c r="O955">
        <v>14</v>
      </c>
    </row>
    <row r="956" spans="1:15" x14ac:dyDescent="0.25">
      <c r="A956" t="str">
        <f t="shared" si="14"/>
        <v>31 DayJanuary-March 2025NHS Greater Glasgow &amp; ClydeCervical (screened excluded)</v>
      </c>
      <c r="B956" t="s">
        <v>255</v>
      </c>
      <c r="C956" t="s">
        <v>259</v>
      </c>
      <c r="D956" t="s">
        <v>169</v>
      </c>
      <c r="E956" t="s">
        <v>24</v>
      </c>
      <c r="F956">
        <v>25</v>
      </c>
      <c r="G956" t="s">
        <v>257</v>
      </c>
      <c r="H956" t="s">
        <v>257</v>
      </c>
      <c r="I956">
        <v>0</v>
      </c>
      <c r="J956">
        <v>0</v>
      </c>
      <c r="K956">
        <v>25</v>
      </c>
      <c r="L956">
        <v>1</v>
      </c>
      <c r="M956">
        <v>5</v>
      </c>
      <c r="O956">
        <v>14</v>
      </c>
    </row>
    <row r="957" spans="1:15" x14ac:dyDescent="0.25">
      <c r="A957" t="str">
        <f t="shared" si="14"/>
        <v>31 DayJanuary-March 2025NHS Greater Glasgow &amp; ClydeCervical (screened only)</v>
      </c>
      <c r="B957" t="s">
        <v>255</v>
      </c>
      <c r="C957" t="s">
        <v>259</v>
      </c>
      <c r="D957" t="s">
        <v>169</v>
      </c>
      <c r="E957" t="s">
        <v>25</v>
      </c>
      <c r="F957">
        <v>5</v>
      </c>
      <c r="G957" t="s">
        <v>257</v>
      </c>
      <c r="H957" t="s">
        <v>257</v>
      </c>
      <c r="I957">
        <v>0</v>
      </c>
      <c r="J957">
        <v>0</v>
      </c>
      <c r="K957">
        <v>5</v>
      </c>
      <c r="L957">
        <v>0</v>
      </c>
      <c r="M957">
        <v>1</v>
      </c>
    </row>
    <row r="958" spans="1:15" x14ac:dyDescent="0.25">
      <c r="A958" t="str">
        <f t="shared" si="14"/>
        <v>31 DayJanuary-March 2025NHS Greater Glasgow &amp; ClydeColorectal</v>
      </c>
      <c r="B958" t="s">
        <v>255</v>
      </c>
      <c r="C958" t="s">
        <v>259</v>
      </c>
      <c r="D958" t="s">
        <v>169</v>
      </c>
      <c r="E958" t="s">
        <v>26</v>
      </c>
      <c r="F958">
        <v>204</v>
      </c>
      <c r="G958" t="s">
        <v>257</v>
      </c>
      <c r="H958" t="s">
        <v>257</v>
      </c>
      <c r="I958">
        <v>1</v>
      </c>
      <c r="J958">
        <v>0.49019607843137297</v>
      </c>
      <c r="K958">
        <v>203</v>
      </c>
      <c r="L958">
        <v>6</v>
      </c>
      <c r="M958">
        <v>40</v>
      </c>
      <c r="N958">
        <v>20</v>
      </c>
      <c r="O958">
        <v>12</v>
      </c>
    </row>
    <row r="959" spans="1:15" x14ac:dyDescent="0.25">
      <c r="A959" t="str">
        <f t="shared" si="14"/>
        <v>31 DayJanuary-March 2025NHS Greater Glasgow &amp; ClydeColorectal (screened excluded)</v>
      </c>
      <c r="B959" t="s">
        <v>255</v>
      </c>
      <c r="C959" t="s">
        <v>259</v>
      </c>
      <c r="D959" t="s">
        <v>169</v>
      </c>
      <c r="E959" t="s">
        <v>27</v>
      </c>
      <c r="F959">
        <v>165</v>
      </c>
      <c r="G959" t="s">
        <v>257</v>
      </c>
      <c r="H959" t="s">
        <v>257</v>
      </c>
      <c r="I959">
        <v>1</v>
      </c>
      <c r="J959">
        <v>0.60606060606060597</v>
      </c>
      <c r="K959">
        <v>164</v>
      </c>
      <c r="L959">
        <v>6</v>
      </c>
      <c r="M959">
        <v>24</v>
      </c>
      <c r="N959">
        <v>20</v>
      </c>
      <c r="O959">
        <v>10</v>
      </c>
    </row>
    <row r="960" spans="1:15" x14ac:dyDescent="0.25">
      <c r="A960" t="str">
        <f t="shared" si="14"/>
        <v>31 DayJanuary-March 2025NHS Greater Glasgow &amp; ClydeColorectal (screened only)</v>
      </c>
      <c r="B960" t="s">
        <v>255</v>
      </c>
      <c r="C960" t="s">
        <v>259</v>
      </c>
      <c r="D960" t="s">
        <v>169</v>
      </c>
      <c r="E960" t="s">
        <v>28</v>
      </c>
      <c r="F960">
        <v>39</v>
      </c>
      <c r="G960" t="s">
        <v>257</v>
      </c>
      <c r="H960" t="s">
        <v>257</v>
      </c>
      <c r="I960">
        <v>0</v>
      </c>
      <c r="J960">
        <v>0</v>
      </c>
      <c r="K960">
        <v>39</v>
      </c>
      <c r="L960">
        <v>0</v>
      </c>
      <c r="M960">
        <v>16</v>
      </c>
      <c r="O960">
        <v>18</v>
      </c>
    </row>
    <row r="961" spans="1:15" x14ac:dyDescent="0.25">
      <c r="A961" t="str">
        <f t="shared" si="14"/>
        <v>31 DayJanuary-March 2025NHS Greater Glasgow &amp; ClydeHead &amp; Neck</v>
      </c>
      <c r="B961" t="s">
        <v>255</v>
      </c>
      <c r="C961" t="s">
        <v>259</v>
      </c>
      <c r="D961" t="s">
        <v>169</v>
      </c>
      <c r="E961" t="s">
        <v>29</v>
      </c>
      <c r="F961">
        <v>117</v>
      </c>
      <c r="G961" t="s">
        <v>257</v>
      </c>
      <c r="H961" t="s">
        <v>257</v>
      </c>
      <c r="I961">
        <v>0</v>
      </c>
      <c r="J961">
        <v>0</v>
      </c>
      <c r="K961">
        <v>117</v>
      </c>
      <c r="L961">
        <v>2</v>
      </c>
      <c r="M961">
        <v>8</v>
      </c>
      <c r="O961">
        <v>7</v>
      </c>
    </row>
    <row r="962" spans="1:15" x14ac:dyDescent="0.25">
      <c r="A962" t="str">
        <f t="shared" si="14"/>
        <v>31 DayJanuary-March 2025NHS Greater Glasgow &amp; ClydeLung</v>
      </c>
      <c r="B962" t="s">
        <v>255</v>
      </c>
      <c r="C962" t="s">
        <v>259</v>
      </c>
      <c r="D962" t="s">
        <v>169</v>
      </c>
      <c r="E962" t="s">
        <v>30</v>
      </c>
      <c r="F962">
        <v>275</v>
      </c>
      <c r="G962" t="s">
        <v>257</v>
      </c>
      <c r="H962" t="s">
        <v>257</v>
      </c>
      <c r="I962">
        <v>8</v>
      </c>
      <c r="J962">
        <v>2.9090909090909101</v>
      </c>
      <c r="K962">
        <v>267</v>
      </c>
      <c r="L962">
        <v>7</v>
      </c>
      <c r="M962">
        <v>15</v>
      </c>
      <c r="N962">
        <v>32</v>
      </c>
      <c r="O962">
        <v>16</v>
      </c>
    </row>
    <row r="963" spans="1:15" x14ac:dyDescent="0.25">
      <c r="A963" t="str">
        <f t="shared" ref="A963:A1026" si="15">CONCATENATE(B963,C963,D963,E963)</f>
        <v>31 DayJanuary-March 2025NHS Greater Glasgow &amp; ClydeLymphoma</v>
      </c>
      <c r="B963" t="s">
        <v>255</v>
      </c>
      <c r="C963" t="s">
        <v>259</v>
      </c>
      <c r="D963" t="s">
        <v>169</v>
      </c>
      <c r="E963" t="s">
        <v>31</v>
      </c>
      <c r="F963">
        <v>39</v>
      </c>
      <c r="G963" t="s">
        <v>257</v>
      </c>
      <c r="H963" t="s">
        <v>257</v>
      </c>
      <c r="I963">
        <v>0</v>
      </c>
      <c r="J963">
        <v>0</v>
      </c>
      <c r="K963">
        <v>39</v>
      </c>
      <c r="L963">
        <v>0</v>
      </c>
      <c r="M963">
        <v>0</v>
      </c>
    </row>
    <row r="964" spans="1:15" x14ac:dyDescent="0.25">
      <c r="A964" t="str">
        <f t="shared" si="15"/>
        <v>31 DayJanuary-March 2025NHS Greater Glasgow &amp; ClydeMelanoma</v>
      </c>
      <c r="B964" t="s">
        <v>255</v>
      </c>
      <c r="C964" t="s">
        <v>259</v>
      </c>
      <c r="D964" t="s">
        <v>169</v>
      </c>
      <c r="E964" t="s">
        <v>32</v>
      </c>
      <c r="F964">
        <v>100</v>
      </c>
      <c r="G964" t="s">
        <v>257</v>
      </c>
      <c r="H964" t="s">
        <v>257</v>
      </c>
      <c r="I964">
        <v>0</v>
      </c>
      <c r="J964">
        <v>0</v>
      </c>
      <c r="K964">
        <v>100</v>
      </c>
      <c r="L964">
        <v>1</v>
      </c>
      <c r="M964">
        <v>0</v>
      </c>
    </row>
    <row r="965" spans="1:15" x14ac:dyDescent="0.25">
      <c r="A965" t="str">
        <f t="shared" si="15"/>
        <v>31 DayJanuary-March 2025NHS Greater Glasgow &amp; ClydeOvarian</v>
      </c>
      <c r="B965" t="s">
        <v>255</v>
      </c>
      <c r="C965" t="s">
        <v>259</v>
      </c>
      <c r="D965" t="s">
        <v>169</v>
      </c>
      <c r="E965" t="s">
        <v>33</v>
      </c>
      <c r="F965">
        <v>47</v>
      </c>
      <c r="G965" t="s">
        <v>257</v>
      </c>
      <c r="H965" t="s">
        <v>257</v>
      </c>
      <c r="I965">
        <v>1</v>
      </c>
      <c r="J965">
        <v>2.12765957446809</v>
      </c>
      <c r="K965">
        <v>46</v>
      </c>
      <c r="L965">
        <v>1</v>
      </c>
      <c r="M965">
        <v>6</v>
      </c>
      <c r="O965">
        <v>9</v>
      </c>
    </row>
    <row r="966" spans="1:15" x14ac:dyDescent="0.25">
      <c r="A966" t="str">
        <f t="shared" si="15"/>
        <v>31 DayJanuary-March 2025NHS Greater Glasgow &amp; ClydeUpper GI</v>
      </c>
      <c r="B966" t="s">
        <v>255</v>
      </c>
      <c r="C966" t="s">
        <v>259</v>
      </c>
      <c r="D966" t="s">
        <v>169</v>
      </c>
      <c r="E966" t="s">
        <v>34</v>
      </c>
      <c r="F966">
        <v>207</v>
      </c>
      <c r="G966" t="s">
        <v>257</v>
      </c>
      <c r="H966" t="s">
        <v>257</v>
      </c>
      <c r="I966">
        <v>1</v>
      </c>
      <c r="J966">
        <v>0.48309178743961401</v>
      </c>
      <c r="K966">
        <v>206</v>
      </c>
      <c r="L966">
        <v>1</v>
      </c>
      <c r="M966">
        <v>6</v>
      </c>
      <c r="O966">
        <v>6</v>
      </c>
    </row>
    <row r="967" spans="1:15" x14ac:dyDescent="0.25">
      <c r="A967" t="str">
        <f t="shared" si="15"/>
        <v>31 DayJanuary-March 2025NHS Greater Glasgow &amp; ClydeUpper GI - Hepatopancreatobiliary</v>
      </c>
      <c r="B967" t="s">
        <v>255</v>
      </c>
      <c r="C967" t="s">
        <v>259</v>
      </c>
      <c r="D967" t="s">
        <v>169</v>
      </c>
      <c r="E967" t="s">
        <v>203</v>
      </c>
      <c r="F967">
        <v>116</v>
      </c>
      <c r="G967" t="s">
        <v>257</v>
      </c>
      <c r="H967" t="s">
        <v>257</v>
      </c>
      <c r="I967">
        <v>1</v>
      </c>
      <c r="J967">
        <v>0.86206896551724099</v>
      </c>
      <c r="K967">
        <v>115</v>
      </c>
      <c r="L967">
        <v>0</v>
      </c>
      <c r="M967">
        <v>4</v>
      </c>
      <c r="O967">
        <v>6</v>
      </c>
    </row>
    <row r="968" spans="1:15" x14ac:dyDescent="0.25">
      <c r="A968" t="str">
        <f t="shared" si="15"/>
        <v>31 DayJanuary-March 2025NHS Greater Glasgow &amp; ClydeUpper GI - Oesophagogastric</v>
      </c>
      <c r="B968" t="s">
        <v>255</v>
      </c>
      <c r="C968" t="s">
        <v>259</v>
      </c>
      <c r="D968" t="s">
        <v>169</v>
      </c>
      <c r="E968" t="s">
        <v>204</v>
      </c>
      <c r="F968">
        <v>91</v>
      </c>
      <c r="G968" t="s">
        <v>257</v>
      </c>
      <c r="H968" t="s">
        <v>257</v>
      </c>
      <c r="I968">
        <v>0</v>
      </c>
      <c r="J968">
        <v>0</v>
      </c>
      <c r="K968">
        <v>91</v>
      </c>
      <c r="L968">
        <v>1</v>
      </c>
      <c r="M968">
        <v>2</v>
      </c>
    </row>
    <row r="969" spans="1:15" x14ac:dyDescent="0.25">
      <c r="A969" t="str">
        <f t="shared" si="15"/>
        <v>31 DayJanuary-March 2025NHS Greater Glasgow &amp; ClydeUrological</v>
      </c>
      <c r="B969" t="s">
        <v>255</v>
      </c>
      <c r="C969" t="s">
        <v>259</v>
      </c>
      <c r="D969" t="s">
        <v>169</v>
      </c>
      <c r="E969" t="s">
        <v>205</v>
      </c>
      <c r="F969">
        <v>538</v>
      </c>
      <c r="G969" t="s">
        <v>257</v>
      </c>
      <c r="H969" t="s">
        <v>257</v>
      </c>
      <c r="I969">
        <v>2</v>
      </c>
      <c r="J969">
        <v>0.37174721189591098</v>
      </c>
      <c r="K969">
        <v>536</v>
      </c>
      <c r="L969">
        <v>11</v>
      </c>
      <c r="M969">
        <v>74</v>
      </c>
      <c r="N969">
        <v>20</v>
      </c>
      <c r="O969">
        <v>29</v>
      </c>
    </row>
    <row r="970" spans="1:15" x14ac:dyDescent="0.25">
      <c r="A970" t="str">
        <f t="shared" si="15"/>
        <v>31 DayJanuary-March 2025NHS Greater Glasgow &amp; ClydeUrology - Bladder</v>
      </c>
      <c r="B970" t="s">
        <v>255</v>
      </c>
      <c r="C970" t="s">
        <v>259</v>
      </c>
      <c r="D970" t="s">
        <v>169</v>
      </c>
      <c r="E970" t="s">
        <v>206</v>
      </c>
      <c r="F970">
        <v>40</v>
      </c>
      <c r="G970" t="s">
        <v>257</v>
      </c>
      <c r="H970" t="s">
        <v>257</v>
      </c>
      <c r="I970">
        <v>0</v>
      </c>
      <c r="J970">
        <v>0</v>
      </c>
      <c r="K970">
        <v>40</v>
      </c>
      <c r="L970">
        <v>3</v>
      </c>
      <c r="M970">
        <v>6</v>
      </c>
      <c r="N970">
        <v>10</v>
      </c>
      <c r="O970">
        <v>18</v>
      </c>
    </row>
    <row r="971" spans="1:15" x14ac:dyDescent="0.25">
      <c r="A971" t="str">
        <f t="shared" si="15"/>
        <v>31 DayJanuary-March 2025NHS Greater Glasgow &amp; ClydeUrology - Other</v>
      </c>
      <c r="B971" t="s">
        <v>255</v>
      </c>
      <c r="C971" t="s">
        <v>259</v>
      </c>
      <c r="D971" t="s">
        <v>169</v>
      </c>
      <c r="E971" t="s">
        <v>207</v>
      </c>
      <c r="F971">
        <v>133</v>
      </c>
      <c r="G971" t="s">
        <v>257</v>
      </c>
      <c r="H971" t="s">
        <v>257</v>
      </c>
      <c r="I971">
        <v>2</v>
      </c>
      <c r="J971">
        <v>1.5037593984962401</v>
      </c>
      <c r="K971">
        <v>131</v>
      </c>
      <c r="L971">
        <v>1</v>
      </c>
      <c r="M971">
        <v>44</v>
      </c>
      <c r="O971">
        <v>52</v>
      </c>
    </row>
    <row r="972" spans="1:15" x14ac:dyDescent="0.25">
      <c r="A972" t="str">
        <f t="shared" si="15"/>
        <v>31 DayJanuary-March 2025NHS Greater Glasgow &amp; ClydeUrology - Prostate</v>
      </c>
      <c r="B972" t="s">
        <v>255</v>
      </c>
      <c r="C972" t="s">
        <v>259</v>
      </c>
      <c r="D972" t="s">
        <v>169</v>
      </c>
      <c r="E972" t="s">
        <v>208</v>
      </c>
      <c r="F972">
        <v>365</v>
      </c>
      <c r="G972" t="s">
        <v>257</v>
      </c>
      <c r="H972" t="s">
        <v>257</v>
      </c>
      <c r="I972">
        <v>0</v>
      </c>
      <c r="J972">
        <v>0</v>
      </c>
      <c r="K972">
        <v>365</v>
      </c>
      <c r="L972">
        <v>7</v>
      </c>
      <c r="M972">
        <v>24</v>
      </c>
      <c r="N972">
        <v>20</v>
      </c>
      <c r="O972">
        <v>14</v>
      </c>
    </row>
    <row r="973" spans="1:15" x14ac:dyDescent="0.25">
      <c r="A973" t="str">
        <f t="shared" si="15"/>
        <v>31 DayJanuary-March 2025NHS HighlandAll Cancer Types*</v>
      </c>
      <c r="B973" t="s">
        <v>255</v>
      </c>
      <c r="C973" t="s">
        <v>259</v>
      </c>
      <c r="D973" t="s">
        <v>170</v>
      </c>
      <c r="E973" t="s">
        <v>198</v>
      </c>
      <c r="F973">
        <v>395</v>
      </c>
      <c r="G973" t="s">
        <v>257</v>
      </c>
      <c r="H973" t="s">
        <v>257</v>
      </c>
      <c r="I973">
        <v>3</v>
      </c>
      <c r="J973">
        <v>0.759493670886076</v>
      </c>
      <c r="K973">
        <v>392</v>
      </c>
      <c r="L973">
        <v>5</v>
      </c>
      <c r="M973">
        <v>36</v>
      </c>
      <c r="N973">
        <v>21</v>
      </c>
      <c r="O973">
        <v>16</v>
      </c>
    </row>
    <row r="974" spans="1:15" x14ac:dyDescent="0.25">
      <c r="A974" t="str">
        <f t="shared" si="15"/>
        <v>31 DayJanuary-March 2025NHS HighlandAll Cancer Types* (screened excluded)</v>
      </c>
      <c r="B974" t="s">
        <v>255</v>
      </c>
      <c r="C974" t="s">
        <v>259</v>
      </c>
      <c r="D974" t="s">
        <v>170</v>
      </c>
      <c r="E974" t="s">
        <v>199</v>
      </c>
      <c r="F974">
        <v>349</v>
      </c>
      <c r="G974" t="s">
        <v>257</v>
      </c>
      <c r="H974" t="s">
        <v>257</v>
      </c>
      <c r="I974">
        <v>3</v>
      </c>
      <c r="J974">
        <v>0.85959885386819501</v>
      </c>
      <c r="K974">
        <v>346</v>
      </c>
      <c r="L974">
        <v>5</v>
      </c>
      <c r="M974">
        <v>29</v>
      </c>
      <c r="N974">
        <v>21</v>
      </c>
      <c r="O974">
        <v>14</v>
      </c>
    </row>
    <row r="975" spans="1:15" x14ac:dyDescent="0.25">
      <c r="A975" t="str">
        <f t="shared" si="15"/>
        <v>31 DayJanuary-March 2025NHS HighlandAll Cancer Types* (screened only)</v>
      </c>
      <c r="B975" t="s">
        <v>255</v>
      </c>
      <c r="C975" t="s">
        <v>259</v>
      </c>
      <c r="D975" t="s">
        <v>170</v>
      </c>
      <c r="E975" t="s">
        <v>200</v>
      </c>
      <c r="F975">
        <v>46</v>
      </c>
      <c r="G975" t="s">
        <v>257</v>
      </c>
      <c r="H975" t="s">
        <v>257</v>
      </c>
      <c r="I975">
        <v>0</v>
      </c>
      <c r="J975">
        <v>0</v>
      </c>
      <c r="K975">
        <v>46</v>
      </c>
      <c r="L975">
        <v>0</v>
      </c>
      <c r="M975">
        <v>7</v>
      </c>
      <c r="O975">
        <v>36</v>
      </c>
    </row>
    <row r="976" spans="1:15" x14ac:dyDescent="0.25">
      <c r="A976" t="str">
        <f t="shared" si="15"/>
        <v>31 DayJanuary-March 2025NHS HighlandBreast</v>
      </c>
      <c r="B976" t="s">
        <v>255</v>
      </c>
      <c r="C976" t="s">
        <v>259</v>
      </c>
      <c r="D976" t="s">
        <v>170</v>
      </c>
      <c r="E976" t="s">
        <v>22</v>
      </c>
      <c r="F976">
        <v>79</v>
      </c>
      <c r="G976" t="s">
        <v>257</v>
      </c>
      <c r="H976" t="s">
        <v>257</v>
      </c>
      <c r="I976">
        <v>0</v>
      </c>
      <c r="J976">
        <v>0</v>
      </c>
      <c r="K976">
        <v>79</v>
      </c>
      <c r="L976">
        <v>2</v>
      </c>
      <c r="M976">
        <v>6</v>
      </c>
      <c r="O976">
        <v>13</v>
      </c>
    </row>
    <row r="977" spans="1:15" x14ac:dyDescent="0.25">
      <c r="A977" t="str">
        <f t="shared" si="15"/>
        <v>31 DayJanuary-March 2025NHS HighlandBreast (screened excluded)</v>
      </c>
      <c r="B977" t="s">
        <v>255</v>
      </c>
      <c r="C977" t="s">
        <v>259</v>
      </c>
      <c r="D977" t="s">
        <v>170</v>
      </c>
      <c r="E977" t="s">
        <v>201</v>
      </c>
      <c r="F977">
        <v>46</v>
      </c>
      <c r="G977" t="s">
        <v>257</v>
      </c>
      <c r="H977" t="s">
        <v>257</v>
      </c>
      <c r="I977">
        <v>0</v>
      </c>
      <c r="J977">
        <v>0</v>
      </c>
      <c r="K977">
        <v>46</v>
      </c>
      <c r="L977">
        <v>2</v>
      </c>
      <c r="M977">
        <v>4</v>
      </c>
      <c r="O977">
        <v>6</v>
      </c>
    </row>
    <row r="978" spans="1:15" x14ac:dyDescent="0.25">
      <c r="A978" t="str">
        <f t="shared" si="15"/>
        <v>31 DayJanuary-March 2025NHS HighlandBreast (screened only)</v>
      </c>
      <c r="B978" t="s">
        <v>255</v>
      </c>
      <c r="C978" t="s">
        <v>259</v>
      </c>
      <c r="D978" t="s">
        <v>170</v>
      </c>
      <c r="E978" t="s">
        <v>202</v>
      </c>
      <c r="F978">
        <v>33</v>
      </c>
      <c r="G978" t="s">
        <v>257</v>
      </c>
      <c r="H978" t="s">
        <v>257</v>
      </c>
      <c r="I978">
        <v>0</v>
      </c>
      <c r="J978">
        <v>0</v>
      </c>
      <c r="K978">
        <v>33</v>
      </c>
      <c r="L978">
        <v>0</v>
      </c>
      <c r="M978">
        <v>2</v>
      </c>
    </row>
    <row r="979" spans="1:15" x14ac:dyDescent="0.25">
      <c r="A979" t="str">
        <f t="shared" si="15"/>
        <v>31 DayJanuary-March 2025NHS HighlandCervical</v>
      </c>
      <c r="B979" t="s">
        <v>255</v>
      </c>
      <c r="C979" t="s">
        <v>259</v>
      </c>
      <c r="D979" t="s">
        <v>170</v>
      </c>
      <c r="E979" t="s">
        <v>23</v>
      </c>
      <c r="F979">
        <v>3</v>
      </c>
      <c r="G979" t="s">
        <v>257</v>
      </c>
      <c r="H979" t="s">
        <v>257</v>
      </c>
      <c r="I979">
        <v>0</v>
      </c>
      <c r="J979">
        <v>0</v>
      </c>
      <c r="K979">
        <v>3</v>
      </c>
      <c r="L979">
        <v>0</v>
      </c>
      <c r="M979">
        <v>0</v>
      </c>
    </row>
    <row r="980" spans="1:15" x14ac:dyDescent="0.25">
      <c r="A980" t="str">
        <f t="shared" si="15"/>
        <v>31 DayJanuary-March 2025NHS HighlandCervical (screened excluded)</v>
      </c>
      <c r="B980" t="s">
        <v>255</v>
      </c>
      <c r="C980" t="s">
        <v>259</v>
      </c>
      <c r="D980" t="s">
        <v>170</v>
      </c>
      <c r="E980" t="s">
        <v>24</v>
      </c>
      <c r="F980">
        <v>1</v>
      </c>
      <c r="G980" t="s">
        <v>257</v>
      </c>
      <c r="H980" t="s">
        <v>257</v>
      </c>
      <c r="I980">
        <v>0</v>
      </c>
      <c r="J980">
        <v>0</v>
      </c>
      <c r="K980">
        <v>1</v>
      </c>
      <c r="L980">
        <v>0</v>
      </c>
      <c r="M980">
        <v>0</v>
      </c>
    </row>
    <row r="981" spans="1:15" x14ac:dyDescent="0.25">
      <c r="A981" t="str">
        <f t="shared" si="15"/>
        <v>31 DayJanuary-March 2025NHS HighlandCervical (screened only)</v>
      </c>
      <c r="B981" t="s">
        <v>255</v>
      </c>
      <c r="C981" t="s">
        <v>259</v>
      </c>
      <c r="D981" t="s">
        <v>170</v>
      </c>
      <c r="E981" t="s">
        <v>25</v>
      </c>
      <c r="F981">
        <v>2</v>
      </c>
      <c r="G981" t="s">
        <v>257</v>
      </c>
      <c r="H981" t="s">
        <v>257</v>
      </c>
      <c r="I981">
        <v>0</v>
      </c>
      <c r="J981">
        <v>0</v>
      </c>
      <c r="K981">
        <v>2</v>
      </c>
      <c r="L981">
        <v>0</v>
      </c>
      <c r="M981">
        <v>0</v>
      </c>
    </row>
    <row r="982" spans="1:15" x14ac:dyDescent="0.25">
      <c r="A982" t="str">
        <f t="shared" si="15"/>
        <v>31 DayJanuary-March 2025NHS HighlandColorectal</v>
      </c>
      <c r="B982" t="s">
        <v>255</v>
      </c>
      <c r="C982" t="s">
        <v>259</v>
      </c>
      <c r="D982" t="s">
        <v>170</v>
      </c>
      <c r="E982" t="s">
        <v>26</v>
      </c>
      <c r="F982">
        <v>63</v>
      </c>
      <c r="G982" t="s">
        <v>257</v>
      </c>
      <c r="H982" t="s">
        <v>257</v>
      </c>
      <c r="I982">
        <v>1</v>
      </c>
      <c r="J982">
        <v>1.5873015873015901</v>
      </c>
      <c r="K982">
        <v>62</v>
      </c>
      <c r="L982">
        <v>1</v>
      </c>
      <c r="M982">
        <v>9</v>
      </c>
      <c r="O982">
        <v>14</v>
      </c>
    </row>
    <row r="983" spans="1:15" x14ac:dyDescent="0.25">
      <c r="A983" t="str">
        <f t="shared" si="15"/>
        <v>31 DayJanuary-March 2025NHS HighlandColorectal (screened excluded)</v>
      </c>
      <c r="B983" t="s">
        <v>255</v>
      </c>
      <c r="C983" t="s">
        <v>259</v>
      </c>
      <c r="D983" t="s">
        <v>170</v>
      </c>
      <c r="E983" t="s">
        <v>27</v>
      </c>
      <c r="F983">
        <v>52</v>
      </c>
      <c r="G983" t="s">
        <v>257</v>
      </c>
      <c r="H983" t="s">
        <v>257</v>
      </c>
      <c r="I983">
        <v>1</v>
      </c>
      <c r="J983">
        <v>1.92307692307692</v>
      </c>
      <c r="K983">
        <v>51</v>
      </c>
      <c r="L983">
        <v>1</v>
      </c>
      <c r="M983">
        <v>4</v>
      </c>
      <c r="O983">
        <v>22</v>
      </c>
    </row>
    <row r="984" spans="1:15" x14ac:dyDescent="0.25">
      <c r="A984" t="str">
        <f t="shared" si="15"/>
        <v>31 DayJanuary-March 2025NHS HighlandColorectal (screened only)</v>
      </c>
      <c r="B984" t="s">
        <v>255</v>
      </c>
      <c r="C984" t="s">
        <v>259</v>
      </c>
      <c r="D984" t="s">
        <v>170</v>
      </c>
      <c r="E984" t="s">
        <v>28</v>
      </c>
      <c r="F984">
        <v>11</v>
      </c>
      <c r="G984" t="s">
        <v>257</v>
      </c>
      <c r="H984" t="s">
        <v>257</v>
      </c>
      <c r="I984">
        <v>0</v>
      </c>
      <c r="J984">
        <v>0</v>
      </c>
      <c r="K984">
        <v>11</v>
      </c>
      <c r="L984">
        <v>0</v>
      </c>
      <c r="M984">
        <v>5</v>
      </c>
      <c r="O984">
        <v>14</v>
      </c>
    </row>
    <row r="985" spans="1:15" x14ac:dyDescent="0.25">
      <c r="A985" t="str">
        <f t="shared" si="15"/>
        <v>31 DayJanuary-March 2025NHS HighlandHead &amp; Neck</v>
      </c>
      <c r="B985" t="s">
        <v>255</v>
      </c>
      <c r="C985" t="s">
        <v>259</v>
      </c>
      <c r="D985" t="s">
        <v>170</v>
      </c>
      <c r="E985" t="s">
        <v>29</v>
      </c>
      <c r="F985">
        <v>12</v>
      </c>
      <c r="G985" t="s">
        <v>257</v>
      </c>
      <c r="H985" t="s">
        <v>257</v>
      </c>
      <c r="I985">
        <v>0</v>
      </c>
      <c r="J985">
        <v>0</v>
      </c>
      <c r="K985">
        <v>12</v>
      </c>
      <c r="L985">
        <v>0</v>
      </c>
      <c r="M985">
        <v>6</v>
      </c>
      <c r="O985">
        <v>18</v>
      </c>
    </row>
    <row r="986" spans="1:15" x14ac:dyDescent="0.25">
      <c r="A986" t="str">
        <f t="shared" si="15"/>
        <v>31 DayJanuary-March 2025NHS HighlandLung</v>
      </c>
      <c r="B986" t="s">
        <v>255</v>
      </c>
      <c r="C986" t="s">
        <v>259</v>
      </c>
      <c r="D986" t="s">
        <v>170</v>
      </c>
      <c r="E986" t="s">
        <v>30</v>
      </c>
      <c r="F986">
        <v>44</v>
      </c>
      <c r="G986" t="s">
        <v>257</v>
      </c>
      <c r="H986" t="s">
        <v>257</v>
      </c>
      <c r="I986">
        <v>1</v>
      </c>
      <c r="J986">
        <v>2.2727272727272698</v>
      </c>
      <c r="K986">
        <v>43</v>
      </c>
      <c r="L986">
        <v>1</v>
      </c>
      <c r="M986">
        <v>3</v>
      </c>
      <c r="O986">
        <v>9</v>
      </c>
    </row>
    <row r="987" spans="1:15" x14ac:dyDescent="0.25">
      <c r="A987" t="str">
        <f t="shared" si="15"/>
        <v>31 DayJanuary-March 2025NHS HighlandLymphoma</v>
      </c>
      <c r="B987" t="s">
        <v>255</v>
      </c>
      <c r="C987" t="s">
        <v>259</v>
      </c>
      <c r="D987" t="s">
        <v>170</v>
      </c>
      <c r="E987" t="s">
        <v>31</v>
      </c>
      <c r="F987">
        <v>20</v>
      </c>
      <c r="G987" t="s">
        <v>257</v>
      </c>
      <c r="H987" t="s">
        <v>257</v>
      </c>
      <c r="I987">
        <v>0</v>
      </c>
      <c r="J987">
        <v>0</v>
      </c>
      <c r="K987">
        <v>20</v>
      </c>
      <c r="L987">
        <v>0</v>
      </c>
      <c r="M987">
        <v>0</v>
      </c>
    </row>
    <row r="988" spans="1:15" x14ac:dyDescent="0.25">
      <c r="A988" t="str">
        <f t="shared" si="15"/>
        <v>31 DayJanuary-March 2025NHS HighlandMelanoma</v>
      </c>
      <c r="B988" t="s">
        <v>255</v>
      </c>
      <c r="C988" t="s">
        <v>259</v>
      </c>
      <c r="D988" t="s">
        <v>170</v>
      </c>
      <c r="E988" t="s">
        <v>32</v>
      </c>
      <c r="F988">
        <v>21</v>
      </c>
      <c r="G988" t="s">
        <v>257</v>
      </c>
      <c r="H988" t="s">
        <v>257</v>
      </c>
      <c r="I988">
        <v>0</v>
      </c>
      <c r="J988">
        <v>0</v>
      </c>
      <c r="K988">
        <v>21</v>
      </c>
      <c r="L988">
        <v>0</v>
      </c>
      <c r="M988">
        <v>0</v>
      </c>
    </row>
    <row r="989" spans="1:15" x14ac:dyDescent="0.25">
      <c r="A989" t="str">
        <f t="shared" si="15"/>
        <v>31 DayJanuary-March 2025NHS HighlandOvarian</v>
      </c>
      <c r="B989" t="s">
        <v>255</v>
      </c>
      <c r="C989" t="s">
        <v>259</v>
      </c>
      <c r="D989" t="s">
        <v>170</v>
      </c>
      <c r="E989" t="s">
        <v>33</v>
      </c>
      <c r="F989">
        <v>3</v>
      </c>
      <c r="G989" t="s">
        <v>257</v>
      </c>
      <c r="H989" t="s">
        <v>257</v>
      </c>
      <c r="I989">
        <v>0</v>
      </c>
      <c r="J989">
        <v>0</v>
      </c>
      <c r="K989">
        <v>3</v>
      </c>
      <c r="L989">
        <v>0</v>
      </c>
      <c r="M989">
        <v>0</v>
      </c>
    </row>
    <row r="990" spans="1:15" x14ac:dyDescent="0.25">
      <c r="A990" t="str">
        <f t="shared" si="15"/>
        <v>31 DayJanuary-March 2025NHS HighlandUpper GI</v>
      </c>
      <c r="B990" t="s">
        <v>255</v>
      </c>
      <c r="C990" t="s">
        <v>259</v>
      </c>
      <c r="D990" t="s">
        <v>170</v>
      </c>
      <c r="E990" t="s">
        <v>34</v>
      </c>
      <c r="F990">
        <v>33</v>
      </c>
      <c r="G990" t="s">
        <v>257</v>
      </c>
      <c r="H990" t="s">
        <v>257</v>
      </c>
      <c r="I990">
        <v>0</v>
      </c>
      <c r="J990">
        <v>0</v>
      </c>
      <c r="K990">
        <v>33</v>
      </c>
      <c r="L990">
        <v>1</v>
      </c>
      <c r="M990">
        <v>0</v>
      </c>
    </row>
    <row r="991" spans="1:15" x14ac:dyDescent="0.25">
      <c r="A991" t="str">
        <f t="shared" si="15"/>
        <v>31 DayJanuary-March 2025NHS HighlandUpper GI - Hepatopancreatobiliary</v>
      </c>
      <c r="B991" t="s">
        <v>255</v>
      </c>
      <c r="C991" t="s">
        <v>259</v>
      </c>
      <c r="D991" t="s">
        <v>170</v>
      </c>
      <c r="E991" t="s">
        <v>203</v>
      </c>
      <c r="F991">
        <v>13</v>
      </c>
      <c r="G991" t="s">
        <v>257</v>
      </c>
      <c r="H991" t="s">
        <v>257</v>
      </c>
      <c r="I991">
        <v>0</v>
      </c>
      <c r="J991">
        <v>0</v>
      </c>
      <c r="K991">
        <v>13</v>
      </c>
      <c r="L991">
        <v>1</v>
      </c>
      <c r="M991">
        <v>0</v>
      </c>
    </row>
    <row r="992" spans="1:15" x14ac:dyDescent="0.25">
      <c r="A992" t="str">
        <f t="shared" si="15"/>
        <v>31 DayJanuary-March 2025NHS HighlandUpper GI - Oesophagogastric</v>
      </c>
      <c r="B992" t="s">
        <v>255</v>
      </c>
      <c r="C992" t="s">
        <v>259</v>
      </c>
      <c r="D992" t="s">
        <v>170</v>
      </c>
      <c r="E992" t="s">
        <v>204</v>
      </c>
      <c r="F992">
        <v>20</v>
      </c>
      <c r="G992" t="s">
        <v>257</v>
      </c>
      <c r="H992" t="s">
        <v>257</v>
      </c>
      <c r="I992">
        <v>0</v>
      </c>
      <c r="J992">
        <v>0</v>
      </c>
      <c r="K992">
        <v>20</v>
      </c>
      <c r="L992">
        <v>0</v>
      </c>
      <c r="M992">
        <v>0</v>
      </c>
    </row>
    <row r="993" spans="1:15" x14ac:dyDescent="0.25">
      <c r="A993" t="str">
        <f t="shared" si="15"/>
        <v>31 DayJanuary-March 2025NHS HighlandUrological</v>
      </c>
      <c r="B993" t="s">
        <v>255</v>
      </c>
      <c r="C993" t="s">
        <v>259</v>
      </c>
      <c r="D993" t="s">
        <v>170</v>
      </c>
      <c r="E993" t="s">
        <v>205</v>
      </c>
      <c r="F993">
        <v>117</v>
      </c>
      <c r="G993" t="s">
        <v>257</v>
      </c>
      <c r="H993" t="s">
        <v>257</v>
      </c>
      <c r="I993">
        <v>1</v>
      </c>
      <c r="J993">
        <v>0.854700854700855</v>
      </c>
      <c r="K993">
        <v>116</v>
      </c>
      <c r="L993">
        <v>0</v>
      </c>
      <c r="M993">
        <v>12</v>
      </c>
      <c r="O993">
        <v>26</v>
      </c>
    </row>
    <row r="994" spans="1:15" x14ac:dyDescent="0.25">
      <c r="A994" t="str">
        <f t="shared" si="15"/>
        <v>31 DayJanuary-March 2025NHS HighlandUrology - Bladder</v>
      </c>
      <c r="B994" t="s">
        <v>255</v>
      </c>
      <c r="C994" t="s">
        <v>259</v>
      </c>
      <c r="D994" t="s">
        <v>170</v>
      </c>
      <c r="E994" t="s">
        <v>206</v>
      </c>
      <c r="F994">
        <v>10</v>
      </c>
      <c r="G994" t="s">
        <v>257</v>
      </c>
      <c r="H994" t="s">
        <v>257</v>
      </c>
      <c r="I994">
        <v>0</v>
      </c>
      <c r="J994">
        <v>0</v>
      </c>
      <c r="K994">
        <v>10</v>
      </c>
      <c r="L994">
        <v>0</v>
      </c>
      <c r="M994">
        <v>0</v>
      </c>
    </row>
    <row r="995" spans="1:15" x14ac:dyDescent="0.25">
      <c r="A995" t="str">
        <f t="shared" si="15"/>
        <v>31 DayJanuary-March 2025NHS HighlandUrology - Other</v>
      </c>
      <c r="B995" t="s">
        <v>255</v>
      </c>
      <c r="C995" t="s">
        <v>259</v>
      </c>
      <c r="D995" t="s">
        <v>170</v>
      </c>
      <c r="E995" t="s">
        <v>207</v>
      </c>
      <c r="F995">
        <v>21</v>
      </c>
      <c r="G995" t="s">
        <v>257</v>
      </c>
      <c r="H995" t="s">
        <v>257</v>
      </c>
      <c r="I995">
        <v>0</v>
      </c>
      <c r="J995">
        <v>0</v>
      </c>
      <c r="K995">
        <v>21</v>
      </c>
      <c r="L995">
        <v>0</v>
      </c>
      <c r="M995">
        <v>12</v>
      </c>
      <c r="O995">
        <v>26</v>
      </c>
    </row>
    <row r="996" spans="1:15" x14ac:dyDescent="0.25">
      <c r="A996" t="str">
        <f t="shared" si="15"/>
        <v>31 DayJanuary-March 2025NHS HighlandUrology - Prostate</v>
      </c>
      <c r="B996" t="s">
        <v>255</v>
      </c>
      <c r="C996" t="s">
        <v>259</v>
      </c>
      <c r="D996" t="s">
        <v>170</v>
      </c>
      <c r="E996" t="s">
        <v>208</v>
      </c>
      <c r="F996">
        <v>86</v>
      </c>
      <c r="G996" t="s">
        <v>257</v>
      </c>
      <c r="H996" t="s">
        <v>257</v>
      </c>
      <c r="I996">
        <v>1</v>
      </c>
      <c r="J996">
        <v>1.16279069767442</v>
      </c>
      <c r="K996">
        <v>85</v>
      </c>
      <c r="L996">
        <v>0</v>
      </c>
      <c r="M996">
        <v>0</v>
      </c>
    </row>
    <row r="997" spans="1:15" x14ac:dyDescent="0.25">
      <c r="A997" t="str">
        <f t="shared" si="15"/>
        <v>31 DayJanuary-March 2025NHS LanarkshireAll Cancer Types*</v>
      </c>
      <c r="B997" t="s">
        <v>255</v>
      </c>
      <c r="C997" t="s">
        <v>259</v>
      </c>
      <c r="D997" t="s">
        <v>171</v>
      </c>
      <c r="E997" t="s">
        <v>198</v>
      </c>
      <c r="F997">
        <v>515</v>
      </c>
      <c r="G997" t="s">
        <v>257</v>
      </c>
      <c r="H997" t="s">
        <v>257</v>
      </c>
      <c r="I997">
        <v>0</v>
      </c>
      <c r="J997">
        <v>0</v>
      </c>
      <c r="K997">
        <v>515</v>
      </c>
      <c r="L997">
        <v>12</v>
      </c>
      <c r="M997">
        <v>56</v>
      </c>
      <c r="N997">
        <v>15</v>
      </c>
      <c r="O997">
        <v>14</v>
      </c>
    </row>
    <row r="998" spans="1:15" x14ac:dyDescent="0.25">
      <c r="A998" t="str">
        <f t="shared" si="15"/>
        <v>31 DayJanuary-March 2025NHS LanarkshireAll Cancer Types* (screened excluded)</v>
      </c>
      <c r="B998" t="s">
        <v>255</v>
      </c>
      <c r="C998" t="s">
        <v>259</v>
      </c>
      <c r="D998" t="s">
        <v>171</v>
      </c>
      <c r="E998" t="s">
        <v>199</v>
      </c>
      <c r="F998">
        <v>462</v>
      </c>
      <c r="G998" t="s">
        <v>257</v>
      </c>
      <c r="H998" t="s">
        <v>257</v>
      </c>
      <c r="I998">
        <v>0</v>
      </c>
      <c r="J998">
        <v>0</v>
      </c>
      <c r="K998">
        <v>462</v>
      </c>
      <c r="L998">
        <v>10</v>
      </c>
      <c r="M998">
        <v>43</v>
      </c>
      <c r="N998">
        <v>15</v>
      </c>
      <c r="O998">
        <v>16</v>
      </c>
    </row>
    <row r="999" spans="1:15" x14ac:dyDescent="0.25">
      <c r="A999" t="str">
        <f t="shared" si="15"/>
        <v>31 DayJanuary-March 2025NHS LanarkshireAll Cancer Types* (screened only)</v>
      </c>
      <c r="B999" t="s">
        <v>255</v>
      </c>
      <c r="C999" t="s">
        <v>259</v>
      </c>
      <c r="D999" t="s">
        <v>171</v>
      </c>
      <c r="E999" t="s">
        <v>200</v>
      </c>
      <c r="F999">
        <v>53</v>
      </c>
      <c r="G999" t="s">
        <v>257</v>
      </c>
      <c r="H999" t="s">
        <v>257</v>
      </c>
      <c r="I999">
        <v>0</v>
      </c>
      <c r="J999">
        <v>0</v>
      </c>
      <c r="K999">
        <v>53</v>
      </c>
      <c r="L999">
        <v>2</v>
      </c>
      <c r="M999">
        <v>13</v>
      </c>
      <c r="O999">
        <v>13</v>
      </c>
    </row>
    <row r="1000" spans="1:15" x14ac:dyDescent="0.25">
      <c r="A1000" t="str">
        <f t="shared" si="15"/>
        <v>31 DayJanuary-March 2025NHS LanarkshireBreast</v>
      </c>
      <c r="B1000" t="s">
        <v>255</v>
      </c>
      <c r="C1000" t="s">
        <v>259</v>
      </c>
      <c r="D1000" t="s">
        <v>171</v>
      </c>
      <c r="E1000" t="s">
        <v>22</v>
      </c>
      <c r="F1000">
        <v>108</v>
      </c>
      <c r="G1000" t="s">
        <v>257</v>
      </c>
      <c r="H1000" t="s">
        <v>257</v>
      </c>
      <c r="I1000">
        <v>0</v>
      </c>
      <c r="J1000">
        <v>0</v>
      </c>
      <c r="K1000">
        <v>108</v>
      </c>
      <c r="L1000">
        <v>6</v>
      </c>
      <c r="M1000">
        <v>10</v>
      </c>
      <c r="N1000">
        <v>15</v>
      </c>
      <c r="O1000">
        <v>13</v>
      </c>
    </row>
    <row r="1001" spans="1:15" x14ac:dyDescent="0.25">
      <c r="A1001" t="str">
        <f t="shared" si="15"/>
        <v>31 DayJanuary-March 2025NHS LanarkshireBreast (screened excluded)</v>
      </c>
      <c r="B1001" t="s">
        <v>255</v>
      </c>
      <c r="C1001" t="s">
        <v>259</v>
      </c>
      <c r="D1001" t="s">
        <v>171</v>
      </c>
      <c r="E1001" t="s">
        <v>201</v>
      </c>
      <c r="F1001">
        <v>80</v>
      </c>
      <c r="G1001" t="s">
        <v>257</v>
      </c>
      <c r="H1001" t="s">
        <v>257</v>
      </c>
      <c r="I1001">
        <v>0</v>
      </c>
      <c r="J1001">
        <v>0</v>
      </c>
      <c r="K1001">
        <v>80</v>
      </c>
      <c r="L1001">
        <v>4</v>
      </c>
      <c r="M1001">
        <v>7</v>
      </c>
      <c r="N1001">
        <v>15</v>
      </c>
      <c r="O1001">
        <v>13</v>
      </c>
    </row>
    <row r="1002" spans="1:15" x14ac:dyDescent="0.25">
      <c r="A1002" t="str">
        <f t="shared" si="15"/>
        <v>31 DayJanuary-March 2025NHS LanarkshireBreast (screened only)</v>
      </c>
      <c r="B1002" t="s">
        <v>255</v>
      </c>
      <c r="C1002" t="s">
        <v>259</v>
      </c>
      <c r="D1002" t="s">
        <v>171</v>
      </c>
      <c r="E1002" t="s">
        <v>202</v>
      </c>
      <c r="F1002">
        <v>28</v>
      </c>
      <c r="G1002" t="s">
        <v>257</v>
      </c>
      <c r="H1002" t="s">
        <v>257</v>
      </c>
      <c r="I1002">
        <v>0</v>
      </c>
      <c r="J1002">
        <v>0</v>
      </c>
      <c r="K1002">
        <v>28</v>
      </c>
      <c r="L1002">
        <v>2</v>
      </c>
      <c r="M1002">
        <v>3</v>
      </c>
      <c r="O1002">
        <v>13</v>
      </c>
    </row>
    <row r="1003" spans="1:15" x14ac:dyDescent="0.25">
      <c r="A1003" t="str">
        <f t="shared" si="15"/>
        <v>31 DayJanuary-March 2025NHS LanarkshireCervical</v>
      </c>
      <c r="B1003" t="s">
        <v>255</v>
      </c>
      <c r="C1003" t="s">
        <v>259</v>
      </c>
      <c r="D1003" t="s">
        <v>171</v>
      </c>
      <c r="E1003" t="s">
        <v>23</v>
      </c>
      <c r="F1003">
        <v>4</v>
      </c>
      <c r="G1003" t="s">
        <v>257</v>
      </c>
      <c r="H1003" t="s">
        <v>257</v>
      </c>
      <c r="I1003">
        <v>0</v>
      </c>
      <c r="J1003">
        <v>0</v>
      </c>
      <c r="K1003">
        <v>4</v>
      </c>
      <c r="L1003">
        <v>0</v>
      </c>
      <c r="M1003">
        <v>0</v>
      </c>
    </row>
    <row r="1004" spans="1:15" x14ac:dyDescent="0.25">
      <c r="A1004" t="str">
        <f t="shared" si="15"/>
        <v>31 DayJanuary-March 2025NHS LanarkshireCervical (screened excluded)</v>
      </c>
      <c r="B1004" t="s">
        <v>255</v>
      </c>
      <c r="C1004" t="s">
        <v>259</v>
      </c>
      <c r="D1004" t="s">
        <v>171</v>
      </c>
      <c r="E1004" t="s">
        <v>24</v>
      </c>
      <c r="F1004">
        <v>2</v>
      </c>
      <c r="G1004" t="s">
        <v>257</v>
      </c>
      <c r="H1004" t="s">
        <v>257</v>
      </c>
      <c r="I1004">
        <v>0</v>
      </c>
      <c r="J1004">
        <v>0</v>
      </c>
      <c r="K1004">
        <v>2</v>
      </c>
      <c r="L1004">
        <v>0</v>
      </c>
      <c r="M1004">
        <v>0</v>
      </c>
    </row>
    <row r="1005" spans="1:15" x14ac:dyDescent="0.25">
      <c r="A1005" t="str">
        <f t="shared" si="15"/>
        <v>31 DayJanuary-March 2025NHS LanarkshireCervical (screened only)</v>
      </c>
      <c r="B1005" t="s">
        <v>255</v>
      </c>
      <c r="C1005" t="s">
        <v>259</v>
      </c>
      <c r="D1005" t="s">
        <v>171</v>
      </c>
      <c r="E1005" t="s">
        <v>25</v>
      </c>
      <c r="F1005">
        <v>2</v>
      </c>
      <c r="G1005" t="s">
        <v>257</v>
      </c>
      <c r="H1005" t="s">
        <v>257</v>
      </c>
      <c r="I1005">
        <v>0</v>
      </c>
      <c r="J1005">
        <v>0</v>
      </c>
      <c r="K1005">
        <v>2</v>
      </c>
      <c r="L1005">
        <v>0</v>
      </c>
      <c r="M1005">
        <v>0</v>
      </c>
    </row>
    <row r="1006" spans="1:15" x14ac:dyDescent="0.25">
      <c r="A1006" t="str">
        <f t="shared" si="15"/>
        <v>31 DayJanuary-March 2025NHS LanarkshireColorectal</v>
      </c>
      <c r="B1006" t="s">
        <v>255</v>
      </c>
      <c r="C1006" t="s">
        <v>259</v>
      </c>
      <c r="D1006" t="s">
        <v>171</v>
      </c>
      <c r="E1006" t="s">
        <v>26</v>
      </c>
      <c r="F1006">
        <v>103</v>
      </c>
      <c r="G1006" t="s">
        <v>257</v>
      </c>
      <c r="H1006" t="s">
        <v>257</v>
      </c>
      <c r="I1006">
        <v>0</v>
      </c>
      <c r="J1006">
        <v>0</v>
      </c>
      <c r="K1006">
        <v>103</v>
      </c>
      <c r="L1006">
        <v>2</v>
      </c>
      <c r="M1006">
        <v>22</v>
      </c>
      <c r="O1006">
        <v>16</v>
      </c>
    </row>
    <row r="1007" spans="1:15" x14ac:dyDescent="0.25">
      <c r="A1007" t="str">
        <f t="shared" si="15"/>
        <v>31 DayJanuary-March 2025NHS LanarkshireColorectal (screened excluded)</v>
      </c>
      <c r="B1007" t="s">
        <v>255</v>
      </c>
      <c r="C1007" t="s">
        <v>259</v>
      </c>
      <c r="D1007" t="s">
        <v>171</v>
      </c>
      <c r="E1007" t="s">
        <v>27</v>
      </c>
      <c r="F1007">
        <v>80</v>
      </c>
      <c r="G1007" t="s">
        <v>257</v>
      </c>
      <c r="H1007" t="s">
        <v>257</v>
      </c>
      <c r="I1007">
        <v>0</v>
      </c>
      <c r="J1007">
        <v>0</v>
      </c>
      <c r="K1007">
        <v>80</v>
      </c>
      <c r="L1007">
        <v>2</v>
      </c>
      <c r="M1007">
        <v>12</v>
      </c>
      <c r="O1007">
        <v>17</v>
      </c>
    </row>
    <row r="1008" spans="1:15" x14ac:dyDescent="0.25">
      <c r="A1008" t="str">
        <f t="shared" si="15"/>
        <v>31 DayJanuary-March 2025NHS LanarkshireColorectal (screened only)</v>
      </c>
      <c r="B1008" t="s">
        <v>255</v>
      </c>
      <c r="C1008" t="s">
        <v>259</v>
      </c>
      <c r="D1008" t="s">
        <v>171</v>
      </c>
      <c r="E1008" t="s">
        <v>28</v>
      </c>
      <c r="F1008">
        <v>23</v>
      </c>
      <c r="G1008" t="s">
        <v>257</v>
      </c>
      <c r="H1008" t="s">
        <v>257</v>
      </c>
      <c r="I1008">
        <v>0</v>
      </c>
      <c r="J1008">
        <v>0</v>
      </c>
      <c r="K1008">
        <v>23</v>
      </c>
      <c r="L1008">
        <v>0</v>
      </c>
      <c r="M1008">
        <v>10</v>
      </c>
      <c r="O1008">
        <v>14</v>
      </c>
    </row>
    <row r="1009" spans="1:15" x14ac:dyDescent="0.25">
      <c r="A1009" t="str">
        <f t="shared" si="15"/>
        <v>31 DayJanuary-March 2025NHS LanarkshireHead &amp; Neck</v>
      </c>
      <c r="B1009" t="s">
        <v>255</v>
      </c>
      <c r="C1009" t="s">
        <v>259</v>
      </c>
      <c r="D1009" t="s">
        <v>171</v>
      </c>
      <c r="E1009" t="s">
        <v>29</v>
      </c>
      <c r="F1009">
        <v>8</v>
      </c>
      <c r="G1009" t="s">
        <v>257</v>
      </c>
      <c r="H1009" t="s">
        <v>257</v>
      </c>
      <c r="I1009">
        <v>0</v>
      </c>
      <c r="J1009">
        <v>0</v>
      </c>
      <c r="K1009">
        <v>8</v>
      </c>
      <c r="L1009">
        <v>0</v>
      </c>
      <c r="M1009">
        <v>0</v>
      </c>
    </row>
    <row r="1010" spans="1:15" x14ac:dyDescent="0.25">
      <c r="A1010" t="str">
        <f t="shared" si="15"/>
        <v>31 DayJanuary-March 2025NHS LanarkshireLung</v>
      </c>
      <c r="B1010" t="s">
        <v>255</v>
      </c>
      <c r="C1010" t="s">
        <v>259</v>
      </c>
      <c r="D1010" t="s">
        <v>171</v>
      </c>
      <c r="E1010" t="s">
        <v>30</v>
      </c>
      <c r="F1010">
        <v>70</v>
      </c>
      <c r="G1010" t="s">
        <v>257</v>
      </c>
      <c r="H1010" t="s">
        <v>257</v>
      </c>
      <c r="I1010">
        <v>0</v>
      </c>
      <c r="J1010">
        <v>0</v>
      </c>
      <c r="K1010">
        <v>70</v>
      </c>
      <c r="L1010">
        <v>0</v>
      </c>
      <c r="M1010">
        <v>0</v>
      </c>
    </row>
    <row r="1011" spans="1:15" x14ac:dyDescent="0.25">
      <c r="A1011" t="str">
        <f t="shared" si="15"/>
        <v>31 DayJanuary-March 2025NHS LanarkshireLymphoma</v>
      </c>
      <c r="B1011" t="s">
        <v>255</v>
      </c>
      <c r="C1011" t="s">
        <v>259</v>
      </c>
      <c r="D1011" t="s">
        <v>171</v>
      </c>
      <c r="E1011" t="s">
        <v>31</v>
      </c>
      <c r="F1011">
        <v>21</v>
      </c>
      <c r="G1011" t="s">
        <v>257</v>
      </c>
      <c r="H1011" t="s">
        <v>257</v>
      </c>
      <c r="I1011">
        <v>0</v>
      </c>
      <c r="J1011">
        <v>0</v>
      </c>
      <c r="K1011">
        <v>21</v>
      </c>
      <c r="L1011">
        <v>0</v>
      </c>
      <c r="M1011">
        <v>3</v>
      </c>
      <c r="O1011">
        <v>7</v>
      </c>
    </row>
    <row r="1012" spans="1:15" x14ac:dyDescent="0.25">
      <c r="A1012" t="str">
        <f t="shared" si="15"/>
        <v>31 DayJanuary-March 2025NHS LanarkshireMelanoma</v>
      </c>
      <c r="B1012" t="s">
        <v>255</v>
      </c>
      <c r="C1012" t="s">
        <v>259</v>
      </c>
      <c r="D1012" t="s">
        <v>171</v>
      </c>
      <c r="E1012" t="s">
        <v>32</v>
      </c>
      <c r="F1012">
        <v>23</v>
      </c>
      <c r="G1012" t="s">
        <v>257</v>
      </c>
      <c r="H1012" t="s">
        <v>257</v>
      </c>
      <c r="I1012">
        <v>0</v>
      </c>
      <c r="J1012">
        <v>0</v>
      </c>
      <c r="K1012">
        <v>23</v>
      </c>
      <c r="L1012">
        <v>0</v>
      </c>
      <c r="M1012">
        <v>1</v>
      </c>
    </row>
    <row r="1013" spans="1:15" x14ac:dyDescent="0.25">
      <c r="A1013" t="str">
        <f t="shared" si="15"/>
        <v>31 DayJanuary-March 2025NHS LanarkshireOvarian</v>
      </c>
      <c r="B1013" t="s">
        <v>255</v>
      </c>
      <c r="C1013" t="s">
        <v>259</v>
      </c>
      <c r="D1013" t="s">
        <v>171</v>
      </c>
      <c r="E1013" t="s">
        <v>33</v>
      </c>
      <c r="F1013">
        <v>2</v>
      </c>
      <c r="G1013" t="s">
        <v>257</v>
      </c>
      <c r="H1013" t="s">
        <v>257</v>
      </c>
      <c r="I1013">
        <v>0</v>
      </c>
      <c r="J1013">
        <v>0</v>
      </c>
      <c r="K1013">
        <v>2</v>
      </c>
      <c r="L1013">
        <v>0</v>
      </c>
      <c r="M1013">
        <v>0</v>
      </c>
    </row>
    <row r="1014" spans="1:15" x14ac:dyDescent="0.25">
      <c r="A1014" t="str">
        <f t="shared" si="15"/>
        <v>31 DayJanuary-March 2025NHS LanarkshireUpper GI</v>
      </c>
      <c r="B1014" t="s">
        <v>255</v>
      </c>
      <c r="C1014" t="s">
        <v>259</v>
      </c>
      <c r="D1014" t="s">
        <v>171</v>
      </c>
      <c r="E1014" t="s">
        <v>34</v>
      </c>
      <c r="F1014">
        <v>41</v>
      </c>
      <c r="G1014" t="s">
        <v>257</v>
      </c>
      <c r="H1014" t="s">
        <v>257</v>
      </c>
      <c r="I1014">
        <v>0</v>
      </c>
      <c r="J1014">
        <v>0</v>
      </c>
      <c r="K1014">
        <v>41</v>
      </c>
      <c r="L1014">
        <v>1</v>
      </c>
      <c r="M1014">
        <v>1</v>
      </c>
    </row>
    <row r="1015" spans="1:15" x14ac:dyDescent="0.25">
      <c r="A1015" t="str">
        <f t="shared" si="15"/>
        <v>31 DayJanuary-March 2025NHS LanarkshireUpper GI - Hepatopancreatobiliary</v>
      </c>
      <c r="B1015" t="s">
        <v>255</v>
      </c>
      <c r="C1015" t="s">
        <v>259</v>
      </c>
      <c r="D1015" t="s">
        <v>171</v>
      </c>
      <c r="E1015" t="s">
        <v>203</v>
      </c>
      <c r="F1015">
        <v>11</v>
      </c>
      <c r="G1015" t="s">
        <v>257</v>
      </c>
      <c r="H1015" t="s">
        <v>257</v>
      </c>
      <c r="I1015">
        <v>0</v>
      </c>
      <c r="J1015">
        <v>0</v>
      </c>
      <c r="K1015">
        <v>11</v>
      </c>
      <c r="L1015">
        <v>0</v>
      </c>
      <c r="M1015">
        <v>0</v>
      </c>
    </row>
    <row r="1016" spans="1:15" x14ac:dyDescent="0.25">
      <c r="A1016" t="str">
        <f t="shared" si="15"/>
        <v>31 DayJanuary-March 2025NHS LanarkshireUpper GI - Oesophagogastric</v>
      </c>
      <c r="B1016" t="s">
        <v>255</v>
      </c>
      <c r="C1016" t="s">
        <v>259</v>
      </c>
      <c r="D1016" t="s">
        <v>171</v>
      </c>
      <c r="E1016" t="s">
        <v>204</v>
      </c>
      <c r="F1016">
        <v>30</v>
      </c>
      <c r="G1016" t="s">
        <v>257</v>
      </c>
      <c r="H1016" t="s">
        <v>257</v>
      </c>
      <c r="I1016">
        <v>0</v>
      </c>
      <c r="J1016">
        <v>0</v>
      </c>
      <c r="K1016">
        <v>30</v>
      </c>
      <c r="L1016">
        <v>1</v>
      </c>
      <c r="M1016">
        <v>1</v>
      </c>
    </row>
    <row r="1017" spans="1:15" x14ac:dyDescent="0.25">
      <c r="A1017" t="str">
        <f t="shared" si="15"/>
        <v>31 DayJanuary-March 2025NHS LanarkshireUrological</v>
      </c>
      <c r="B1017" t="s">
        <v>255</v>
      </c>
      <c r="C1017" t="s">
        <v>259</v>
      </c>
      <c r="D1017" t="s">
        <v>171</v>
      </c>
      <c r="E1017" t="s">
        <v>205</v>
      </c>
      <c r="F1017">
        <v>135</v>
      </c>
      <c r="G1017" t="s">
        <v>257</v>
      </c>
      <c r="H1017" t="s">
        <v>257</v>
      </c>
      <c r="I1017">
        <v>0</v>
      </c>
      <c r="J1017">
        <v>0</v>
      </c>
      <c r="K1017">
        <v>135</v>
      </c>
      <c r="L1017">
        <v>3</v>
      </c>
      <c r="M1017">
        <v>19</v>
      </c>
      <c r="N1017">
        <v>15</v>
      </c>
      <c r="O1017">
        <v>18</v>
      </c>
    </row>
    <row r="1018" spans="1:15" x14ac:dyDescent="0.25">
      <c r="A1018" t="str">
        <f t="shared" si="15"/>
        <v>31 DayJanuary-March 2025NHS LanarkshireUrology - Bladder</v>
      </c>
      <c r="B1018" t="s">
        <v>255</v>
      </c>
      <c r="C1018" t="s">
        <v>259</v>
      </c>
      <c r="D1018" t="s">
        <v>171</v>
      </c>
      <c r="E1018" t="s">
        <v>206</v>
      </c>
      <c r="F1018">
        <v>9</v>
      </c>
      <c r="G1018" t="s">
        <v>257</v>
      </c>
      <c r="H1018" t="s">
        <v>257</v>
      </c>
      <c r="I1018">
        <v>0</v>
      </c>
      <c r="J1018">
        <v>0</v>
      </c>
      <c r="K1018">
        <v>9</v>
      </c>
      <c r="L1018">
        <v>1</v>
      </c>
      <c r="M1018">
        <v>6</v>
      </c>
      <c r="O1018">
        <v>32</v>
      </c>
    </row>
    <row r="1019" spans="1:15" x14ac:dyDescent="0.25">
      <c r="A1019" t="str">
        <f t="shared" si="15"/>
        <v>31 DayJanuary-March 2025NHS LanarkshireUrology - Other</v>
      </c>
      <c r="B1019" t="s">
        <v>255</v>
      </c>
      <c r="C1019" t="s">
        <v>259</v>
      </c>
      <c r="D1019" t="s">
        <v>171</v>
      </c>
      <c r="E1019" t="s">
        <v>207</v>
      </c>
      <c r="F1019">
        <v>12</v>
      </c>
      <c r="G1019" t="s">
        <v>257</v>
      </c>
      <c r="H1019" t="s">
        <v>257</v>
      </c>
      <c r="I1019">
        <v>0</v>
      </c>
      <c r="J1019">
        <v>0</v>
      </c>
      <c r="K1019">
        <v>12</v>
      </c>
      <c r="L1019">
        <v>0</v>
      </c>
      <c r="M1019">
        <v>3</v>
      </c>
      <c r="O1019">
        <v>37</v>
      </c>
    </row>
    <row r="1020" spans="1:15" x14ac:dyDescent="0.25">
      <c r="A1020" t="str">
        <f t="shared" si="15"/>
        <v>31 DayJanuary-March 2025NHS LanarkshireUrology - Prostate</v>
      </c>
      <c r="B1020" t="s">
        <v>255</v>
      </c>
      <c r="C1020" t="s">
        <v>259</v>
      </c>
      <c r="D1020" t="s">
        <v>171</v>
      </c>
      <c r="E1020" t="s">
        <v>208</v>
      </c>
      <c r="F1020">
        <v>114</v>
      </c>
      <c r="G1020" t="s">
        <v>257</v>
      </c>
      <c r="H1020" t="s">
        <v>257</v>
      </c>
      <c r="I1020">
        <v>0</v>
      </c>
      <c r="J1020">
        <v>0</v>
      </c>
      <c r="K1020">
        <v>114</v>
      </c>
      <c r="L1020">
        <v>2</v>
      </c>
      <c r="M1020">
        <v>10</v>
      </c>
      <c r="O1020">
        <v>14</v>
      </c>
    </row>
    <row r="1021" spans="1:15" x14ac:dyDescent="0.25">
      <c r="A1021" t="str">
        <f t="shared" si="15"/>
        <v>31 DayJanuary-March 2025NHS LothianAll Cancer Types*</v>
      </c>
      <c r="B1021" t="s">
        <v>255</v>
      </c>
      <c r="C1021" t="s">
        <v>259</v>
      </c>
      <c r="D1021" t="s">
        <v>172</v>
      </c>
      <c r="E1021" t="s">
        <v>198</v>
      </c>
      <c r="F1021">
        <v>1205</v>
      </c>
      <c r="G1021" t="s">
        <v>257</v>
      </c>
      <c r="H1021" t="s">
        <v>257</v>
      </c>
      <c r="I1021">
        <v>4</v>
      </c>
      <c r="J1021">
        <v>0.33195020746887999</v>
      </c>
      <c r="K1021">
        <v>1201</v>
      </c>
      <c r="L1021">
        <v>39</v>
      </c>
      <c r="M1021">
        <v>161</v>
      </c>
      <c r="N1021">
        <v>27</v>
      </c>
      <c r="O1021">
        <v>19</v>
      </c>
    </row>
    <row r="1022" spans="1:15" x14ac:dyDescent="0.25">
      <c r="A1022" t="str">
        <f t="shared" si="15"/>
        <v>31 DayJanuary-March 2025NHS LothianAll Cancer Types* (screened excluded)</v>
      </c>
      <c r="B1022" t="s">
        <v>255</v>
      </c>
      <c r="C1022" t="s">
        <v>259</v>
      </c>
      <c r="D1022" t="s">
        <v>172</v>
      </c>
      <c r="E1022" t="s">
        <v>199</v>
      </c>
      <c r="F1022">
        <v>1084</v>
      </c>
      <c r="G1022" t="s">
        <v>257</v>
      </c>
      <c r="H1022" t="s">
        <v>257</v>
      </c>
      <c r="I1022">
        <v>4</v>
      </c>
      <c r="J1022">
        <v>0.36900369003689998</v>
      </c>
      <c r="K1022">
        <v>1080</v>
      </c>
      <c r="L1022">
        <v>38</v>
      </c>
      <c r="M1022">
        <v>155</v>
      </c>
      <c r="N1022">
        <v>27</v>
      </c>
      <c r="O1022">
        <v>20</v>
      </c>
    </row>
    <row r="1023" spans="1:15" x14ac:dyDescent="0.25">
      <c r="A1023" t="str">
        <f t="shared" si="15"/>
        <v>31 DayJanuary-March 2025NHS LothianAll Cancer Types* (screened only)</v>
      </c>
      <c r="B1023" t="s">
        <v>255</v>
      </c>
      <c r="C1023" t="s">
        <v>259</v>
      </c>
      <c r="D1023" t="s">
        <v>172</v>
      </c>
      <c r="E1023" t="s">
        <v>200</v>
      </c>
      <c r="F1023">
        <v>121</v>
      </c>
      <c r="G1023" t="s">
        <v>257</v>
      </c>
      <c r="H1023" t="s">
        <v>257</v>
      </c>
      <c r="I1023">
        <v>0</v>
      </c>
      <c r="J1023">
        <v>0</v>
      </c>
      <c r="K1023">
        <v>121</v>
      </c>
      <c r="L1023">
        <v>1</v>
      </c>
      <c r="M1023">
        <v>6</v>
      </c>
      <c r="O1023">
        <v>7</v>
      </c>
    </row>
    <row r="1024" spans="1:15" x14ac:dyDescent="0.25">
      <c r="A1024" t="str">
        <f t="shared" si="15"/>
        <v>31 DayJanuary-March 2025NHS LothianBreast</v>
      </c>
      <c r="B1024" t="s">
        <v>255</v>
      </c>
      <c r="C1024" t="s">
        <v>259</v>
      </c>
      <c r="D1024" t="s">
        <v>172</v>
      </c>
      <c r="E1024" t="s">
        <v>22</v>
      </c>
      <c r="F1024">
        <v>221</v>
      </c>
      <c r="G1024" t="s">
        <v>257</v>
      </c>
      <c r="H1024" t="s">
        <v>257</v>
      </c>
      <c r="I1024">
        <v>1</v>
      </c>
      <c r="J1024">
        <v>0.45248868778280499</v>
      </c>
      <c r="K1024">
        <v>220</v>
      </c>
      <c r="L1024">
        <v>1</v>
      </c>
      <c r="M1024">
        <v>3</v>
      </c>
      <c r="O1024">
        <v>14</v>
      </c>
    </row>
    <row r="1025" spans="1:15" x14ac:dyDescent="0.25">
      <c r="A1025" t="str">
        <f t="shared" si="15"/>
        <v>31 DayJanuary-March 2025NHS LothianBreast (screened excluded)</v>
      </c>
      <c r="B1025" t="s">
        <v>255</v>
      </c>
      <c r="C1025" t="s">
        <v>259</v>
      </c>
      <c r="D1025" t="s">
        <v>172</v>
      </c>
      <c r="E1025" t="s">
        <v>201</v>
      </c>
      <c r="F1025">
        <v>118</v>
      </c>
      <c r="G1025" t="s">
        <v>257</v>
      </c>
      <c r="H1025" t="s">
        <v>257</v>
      </c>
      <c r="I1025">
        <v>1</v>
      </c>
      <c r="J1025">
        <v>0.84745762711864403</v>
      </c>
      <c r="K1025">
        <v>117</v>
      </c>
      <c r="L1025">
        <v>0</v>
      </c>
      <c r="M1025">
        <v>2</v>
      </c>
    </row>
    <row r="1026" spans="1:15" x14ac:dyDescent="0.25">
      <c r="A1026" t="str">
        <f t="shared" si="15"/>
        <v>31 DayJanuary-March 2025NHS LothianBreast (screened only)</v>
      </c>
      <c r="B1026" t="s">
        <v>255</v>
      </c>
      <c r="C1026" t="s">
        <v>259</v>
      </c>
      <c r="D1026" t="s">
        <v>172</v>
      </c>
      <c r="E1026" t="s">
        <v>202</v>
      </c>
      <c r="F1026">
        <v>103</v>
      </c>
      <c r="G1026" t="s">
        <v>257</v>
      </c>
      <c r="H1026" t="s">
        <v>257</v>
      </c>
      <c r="I1026">
        <v>0</v>
      </c>
      <c r="J1026">
        <v>0</v>
      </c>
      <c r="K1026">
        <v>103</v>
      </c>
      <c r="L1026">
        <v>1</v>
      </c>
      <c r="M1026">
        <v>1</v>
      </c>
    </row>
    <row r="1027" spans="1:15" x14ac:dyDescent="0.25">
      <c r="A1027" t="str">
        <f t="shared" ref="A1027:A1090" si="16">CONCATENATE(B1027,C1027,D1027,E1027)</f>
        <v>31 DayJanuary-March 2025NHS LothianCervical</v>
      </c>
      <c r="B1027" t="s">
        <v>255</v>
      </c>
      <c r="C1027" t="s">
        <v>259</v>
      </c>
      <c r="D1027" t="s">
        <v>172</v>
      </c>
      <c r="E1027" t="s">
        <v>23</v>
      </c>
      <c r="F1027">
        <v>7</v>
      </c>
      <c r="G1027" t="s">
        <v>257</v>
      </c>
      <c r="H1027" t="s">
        <v>257</v>
      </c>
      <c r="I1027">
        <v>0</v>
      </c>
      <c r="J1027">
        <v>0</v>
      </c>
      <c r="K1027">
        <v>7</v>
      </c>
      <c r="L1027">
        <v>0</v>
      </c>
      <c r="M1027">
        <v>1</v>
      </c>
    </row>
    <row r="1028" spans="1:15" x14ac:dyDescent="0.25">
      <c r="A1028" t="str">
        <f t="shared" si="16"/>
        <v>31 DayJanuary-March 2025NHS LothianCervical (screened excluded)</v>
      </c>
      <c r="B1028" t="s">
        <v>255</v>
      </c>
      <c r="C1028" t="s">
        <v>259</v>
      </c>
      <c r="D1028" t="s">
        <v>172</v>
      </c>
      <c r="E1028" t="s">
        <v>24</v>
      </c>
      <c r="F1028">
        <v>4</v>
      </c>
      <c r="G1028" t="s">
        <v>257</v>
      </c>
      <c r="H1028" t="s">
        <v>257</v>
      </c>
      <c r="I1028">
        <v>0</v>
      </c>
      <c r="J1028">
        <v>0</v>
      </c>
      <c r="K1028">
        <v>4</v>
      </c>
      <c r="L1028">
        <v>0</v>
      </c>
      <c r="M1028">
        <v>1</v>
      </c>
    </row>
    <row r="1029" spans="1:15" x14ac:dyDescent="0.25">
      <c r="A1029" t="str">
        <f t="shared" si="16"/>
        <v>31 DayJanuary-March 2025NHS LothianCervical (screened only)</v>
      </c>
      <c r="B1029" t="s">
        <v>255</v>
      </c>
      <c r="C1029" t="s">
        <v>259</v>
      </c>
      <c r="D1029" t="s">
        <v>172</v>
      </c>
      <c r="E1029" t="s">
        <v>25</v>
      </c>
      <c r="F1029">
        <v>3</v>
      </c>
      <c r="G1029" t="s">
        <v>257</v>
      </c>
      <c r="H1029" t="s">
        <v>257</v>
      </c>
      <c r="I1029">
        <v>0</v>
      </c>
      <c r="J1029">
        <v>0</v>
      </c>
      <c r="K1029">
        <v>3</v>
      </c>
      <c r="L1029">
        <v>0</v>
      </c>
      <c r="M1029">
        <v>0</v>
      </c>
    </row>
    <row r="1030" spans="1:15" x14ac:dyDescent="0.25">
      <c r="A1030" t="str">
        <f t="shared" si="16"/>
        <v>31 DayJanuary-March 2025NHS LothianColorectal</v>
      </c>
      <c r="B1030" t="s">
        <v>255</v>
      </c>
      <c r="C1030" t="s">
        <v>259</v>
      </c>
      <c r="D1030" t="s">
        <v>172</v>
      </c>
      <c r="E1030" t="s">
        <v>26</v>
      </c>
      <c r="F1030">
        <v>125</v>
      </c>
      <c r="G1030" t="s">
        <v>257</v>
      </c>
      <c r="H1030" t="s">
        <v>257</v>
      </c>
      <c r="I1030">
        <v>0</v>
      </c>
      <c r="J1030">
        <v>0</v>
      </c>
      <c r="K1030">
        <v>125</v>
      </c>
      <c r="L1030">
        <v>11</v>
      </c>
      <c r="M1030">
        <v>31</v>
      </c>
      <c r="N1030">
        <v>23</v>
      </c>
      <c r="O1030">
        <v>13</v>
      </c>
    </row>
    <row r="1031" spans="1:15" x14ac:dyDescent="0.25">
      <c r="A1031" t="str">
        <f t="shared" si="16"/>
        <v>31 DayJanuary-March 2025NHS LothianColorectal (screened excluded)</v>
      </c>
      <c r="B1031" t="s">
        <v>255</v>
      </c>
      <c r="C1031" t="s">
        <v>259</v>
      </c>
      <c r="D1031" t="s">
        <v>172</v>
      </c>
      <c r="E1031" t="s">
        <v>27</v>
      </c>
      <c r="F1031">
        <v>110</v>
      </c>
      <c r="G1031" t="s">
        <v>257</v>
      </c>
      <c r="H1031" t="s">
        <v>257</v>
      </c>
      <c r="I1031">
        <v>0</v>
      </c>
      <c r="J1031">
        <v>0</v>
      </c>
      <c r="K1031">
        <v>110</v>
      </c>
      <c r="L1031">
        <v>11</v>
      </c>
      <c r="M1031">
        <v>26</v>
      </c>
      <c r="N1031">
        <v>23</v>
      </c>
      <c r="O1031">
        <v>14</v>
      </c>
    </row>
    <row r="1032" spans="1:15" x14ac:dyDescent="0.25">
      <c r="A1032" t="str">
        <f t="shared" si="16"/>
        <v>31 DayJanuary-March 2025NHS LothianColorectal (screened only)</v>
      </c>
      <c r="B1032" t="s">
        <v>255</v>
      </c>
      <c r="C1032" t="s">
        <v>259</v>
      </c>
      <c r="D1032" t="s">
        <v>172</v>
      </c>
      <c r="E1032" t="s">
        <v>28</v>
      </c>
      <c r="F1032">
        <v>15</v>
      </c>
      <c r="G1032" t="s">
        <v>257</v>
      </c>
      <c r="H1032" t="s">
        <v>257</v>
      </c>
      <c r="I1032">
        <v>0</v>
      </c>
      <c r="J1032">
        <v>0</v>
      </c>
      <c r="K1032">
        <v>15</v>
      </c>
      <c r="L1032">
        <v>0</v>
      </c>
      <c r="M1032">
        <v>5</v>
      </c>
      <c r="O1032">
        <v>3</v>
      </c>
    </row>
    <row r="1033" spans="1:15" x14ac:dyDescent="0.25">
      <c r="A1033" t="str">
        <f t="shared" si="16"/>
        <v>31 DayJanuary-March 2025NHS LothianHead &amp; Neck</v>
      </c>
      <c r="B1033" t="s">
        <v>255</v>
      </c>
      <c r="C1033" t="s">
        <v>259</v>
      </c>
      <c r="D1033" t="s">
        <v>172</v>
      </c>
      <c r="E1033" t="s">
        <v>29</v>
      </c>
      <c r="F1033">
        <v>77</v>
      </c>
      <c r="G1033" t="s">
        <v>257</v>
      </c>
      <c r="H1033" t="s">
        <v>257</v>
      </c>
      <c r="I1033">
        <v>0</v>
      </c>
      <c r="J1033">
        <v>0</v>
      </c>
      <c r="K1033">
        <v>77</v>
      </c>
      <c r="L1033">
        <v>2</v>
      </c>
      <c r="M1033">
        <v>34</v>
      </c>
      <c r="O1033">
        <v>18</v>
      </c>
    </row>
    <row r="1034" spans="1:15" x14ac:dyDescent="0.25">
      <c r="A1034" t="str">
        <f t="shared" si="16"/>
        <v>31 DayJanuary-March 2025NHS LothianLung</v>
      </c>
      <c r="B1034" t="s">
        <v>255</v>
      </c>
      <c r="C1034" t="s">
        <v>259</v>
      </c>
      <c r="D1034" t="s">
        <v>172</v>
      </c>
      <c r="E1034" t="s">
        <v>30</v>
      </c>
      <c r="F1034">
        <v>195</v>
      </c>
      <c r="G1034" t="s">
        <v>257</v>
      </c>
      <c r="H1034" t="s">
        <v>257</v>
      </c>
      <c r="I1034">
        <v>2</v>
      </c>
      <c r="J1034">
        <v>1.02564102564103</v>
      </c>
      <c r="K1034">
        <v>193</v>
      </c>
      <c r="L1034">
        <v>6</v>
      </c>
      <c r="M1034">
        <v>30</v>
      </c>
      <c r="N1034">
        <v>45</v>
      </c>
      <c r="O1034">
        <v>20</v>
      </c>
    </row>
    <row r="1035" spans="1:15" x14ac:dyDescent="0.25">
      <c r="A1035" t="str">
        <f t="shared" si="16"/>
        <v>31 DayJanuary-March 2025NHS LothianLymphoma</v>
      </c>
      <c r="B1035" t="s">
        <v>255</v>
      </c>
      <c r="C1035" t="s">
        <v>259</v>
      </c>
      <c r="D1035" t="s">
        <v>172</v>
      </c>
      <c r="E1035" t="s">
        <v>31</v>
      </c>
      <c r="F1035">
        <v>45</v>
      </c>
      <c r="G1035" t="s">
        <v>257</v>
      </c>
      <c r="H1035" t="s">
        <v>257</v>
      </c>
      <c r="I1035">
        <v>0</v>
      </c>
      <c r="J1035">
        <v>0</v>
      </c>
      <c r="K1035">
        <v>45</v>
      </c>
      <c r="L1035">
        <v>0</v>
      </c>
      <c r="M1035">
        <v>3</v>
      </c>
      <c r="O1035">
        <v>6</v>
      </c>
    </row>
    <row r="1036" spans="1:15" x14ac:dyDescent="0.25">
      <c r="A1036" t="str">
        <f t="shared" si="16"/>
        <v>31 DayJanuary-March 2025NHS LothianMelanoma</v>
      </c>
      <c r="B1036" t="s">
        <v>255</v>
      </c>
      <c r="C1036" t="s">
        <v>259</v>
      </c>
      <c r="D1036" t="s">
        <v>172</v>
      </c>
      <c r="E1036" t="s">
        <v>32</v>
      </c>
      <c r="F1036">
        <v>63</v>
      </c>
      <c r="G1036" t="s">
        <v>257</v>
      </c>
      <c r="H1036" t="s">
        <v>257</v>
      </c>
      <c r="I1036">
        <v>0</v>
      </c>
      <c r="J1036">
        <v>0</v>
      </c>
      <c r="K1036">
        <v>63</v>
      </c>
      <c r="L1036">
        <v>1</v>
      </c>
      <c r="M1036">
        <v>0</v>
      </c>
    </row>
    <row r="1037" spans="1:15" x14ac:dyDescent="0.25">
      <c r="A1037" t="str">
        <f t="shared" si="16"/>
        <v>31 DayJanuary-March 2025NHS LothianOvarian</v>
      </c>
      <c r="B1037" t="s">
        <v>255</v>
      </c>
      <c r="C1037" t="s">
        <v>259</v>
      </c>
      <c r="D1037" t="s">
        <v>172</v>
      </c>
      <c r="E1037" t="s">
        <v>33</v>
      </c>
      <c r="F1037">
        <v>14</v>
      </c>
      <c r="G1037" t="s">
        <v>257</v>
      </c>
      <c r="H1037" t="s">
        <v>257</v>
      </c>
      <c r="I1037">
        <v>0</v>
      </c>
      <c r="J1037">
        <v>0</v>
      </c>
      <c r="K1037">
        <v>14</v>
      </c>
      <c r="L1037">
        <v>0</v>
      </c>
      <c r="M1037">
        <v>1</v>
      </c>
    </row>
    <row r="1038" spans="1:15" x14ac:dyDescent="0.25">
      <c r="A1038" t="str">
        <f t="shared" si="16"/>
        <v>31 DayJanuary-March 2025NHS LothianUpper GI</v>
      </c>
      <c r="B1038" t="s">
        <v>255</v>
      </c>
      <c r="C1038" t="s">
        <v>259</v>
      </c>
      <c r="D1038" t="s">
        <v>172</v>
      </c>
      <c r="E1038" t="s">
        <v>34</v>
      </c>
      <c r="F1038">
        <v>134</v>
      </c>
      <c r="G1038" t="s">
        <v>257</v>
      </c>
      <c r="H1038" t="s">
        <v>257</v>
      </c>
      <c r="I1038">
        <v>1</v>
      </c>
      <c r="J1038">
        <v>0.74626865671641796</v>
      </c>
      <c r="K1038">
        <v>133</v>
      </c>
      <c r="L1038">
        <v>2</v>
      </c>
      <c r="M1038">
        <v>21</v>
      </c>
      <c r="O1038">
        <v>17</v>
      </c>
    </row>
    <row r="1039" spans="1:15" x14ac:dyDescent="0.25">
      <c r="A1039" t="str">
        <f t="shared" si="16"/>
        <v>31 DayJanuary-March 2025NHS LothianUpper GI - Hepatopancreatobiliary</v>
      </c>
      <c r="B1039" t="s">
        <v>255</v>
      </c>
      <c r="C1039" t="s">
        <v>259</v>
      </c>
      <c r="D1039" t="s">
        <v>172</v>
      </c>
      <c r="E1039" t="s">
        <v>203</v>
      </c>
      <c r="F1039">
        <v>82</v>
      </c>
      <c r="G1039" t="s">
        <v>257</v>
      </c>
      <c r="H1039" t="s">
        <v>257</v>
      </c>
      <c r="I1039">
        <v>1</v>
      </c>
      <c r="J1039">
        <v>1.2195121951219501</v>
      </c>
      <c r="K1039">
        <v>81</v>
      </c>
      <c r="L1039">
        <v>1</v>
      </c>
      <c r="M1039">
        <v>14</v>
      </c>
      <c r="O1039">
        <v>20</v>
      </c>
    </row>
    <row r="1040" spans="1:15" x14ac:dyDescent="0.25">
      <c r="A1040" t="str">
        <f t="shared" si="16"/>
        <v>31 DayJanuary-March 2025NHS LothianUpper GI - Oesophagogastric</v>
      </c>
      <c r="B1040" t="s">
        <v>255</v>
      </c>
      <c r="C1040" t="s">
        <v>259</v>
      </c>
      <c r="D1040" t="s">
        <v>172</v>
      </c>
      <c r="E1040" t="s">
        <v>204</v>
      </c>
      <c r="F1040">
        <v>52</v>
      </c>
      <c r="G1040" t="s">
        <v>257</v>
      </c>
      <c r="H1040" t="s">
        <v>257</v>
      </c>
      <c r="I1040">
        <v>0</v>
      </c>
      <c r="J1040">
        <v>0</v>
      </c>
      <c r="K1040">
        <v>52</v>
      </c>
      <c r="L1040">
        <v>1</v>
      </c>
      <c r="M1040">
        <v>7</v>
      </c>
      <c r="O1040">
        <v>12</v>
      </c>
    </row>
    <row r="1041" spans="1:15" x14ac:dyDescent="0.25">
      <c r="A1041" t="str">
        <f t="shared" si="16"/>
        <v>31 DayJanuary-March 2025NHS LothianUrological</v>
      </c>
      <c r="B1041" t="s">
        <v>255</v>
      </c>
      <c r="C1041" t="s">
        <v>259</v>
      </c>
      <c r="D1041" t="s">
        <v>172</v>
      </c>
      <c r="E1041" t="s">
        <v>205</v>
      </c>
      <c r="F1041">
        <v>324</v>
      </c>
      <c r="G1041" t="s">
        <v>257</v>
      </c>
      <c r="H1041" t="s">
        <v>257</v>
      </c>
      <c r="I1041">
        <v>0</v>
      </c>
      <c r="J1041">
        <v>0</v>
      </c>
      <c r="K1041">
        <v>324</v>
      </c>
      <c r="L1041">
        <v>16</v>
      </c>
      <c r="M1041">
        <v>37</v>
      </c>
      <c r="N1041">
        <v>28</v>
      </c>
      <c r="O1041">
        <v>35</v>
      </c>
    </row>
    <row r="1042" spans="1:15" x14ac:dyDescent="0.25">
      <c r="A1042" t="str">
        <f t="shared" si="16"/>
        <v>31 DayJanuary-March 2025NHS LothianUrology - Bladder</v>
      </c>
      <c r="B1042" t="s">
        <v>255</v>
      </c>
      <c r="C1042" t="s">
        <v>259</v>
      </c>
      <c r="D1042" t="s">
        <v>172</v>
      </c>
      <c r="E1042" t="s">
        <v>206</v>
      </c>
      <c r="F1042">
        <v>22</v>
      </c>
      <c r="G1042" t="s">
        <v>257</v>
      </c>
      <c r="H1042" t="s">
        <v>257</v>
      </c>
      <c r="I1042">
        <v>0</v>
      </c>
      <c r="J1042">
        <v>0</v>
      </c>
      <c r="K1042">
        <v>22</v>
      </c>
      <c r="L1042">
        <v>1</v>
      </c>
      <c r="M1042">
        <v>2</v>
      </c>
    </row>
    <row r="1043" spans="1:15" x14ac:dyDescent="0.25">
      <c r="A1043" t="str">
        <f t="shared" si="16"/>
        <v>31 DayJanuary-March 2025NHS LothianUrology - Other</v>
      </c>
      <c r="B1043" t="s">
        <v>255</v>
      </c>
      <c r="C1043" t="s">
        <v>259</v>
      </c>
      <c r="D1043" t="s">
        <v>172</v>
      </c>
      <c r="E1043" t="s">
        <v>207</v>
      </c>
      <c r="F1043">
        <v>81</v>
      </c>
      <c r="G1043" t="s">
        <v>257</v>
      </c>
      <c r="H1043" t="s">
        <v>257</v>
      </c>
      <c r="I1043">
        <v>0</v>
      </c>
      <c r="J1043">
        <v>0</v>
      </c>
      <c r="K1043">
        <v>81</v>
      </c>
      <c r="L1043">
        <v>3</v>
      </c>
      <c r="M1043">
        <v>13</v>
      </c>
      <c r="N1043">
        <v>4</v>
      </c>
      <c r="O1043">
        <v>13</v>
      </c>
    </row>
    <row r="1044" spans="1:15" x14ac:dyDescent="0.25">
      <c r="A1044" t="str">
        <f t="shared" si="16"/>
        <v>31 DayJanuary-March 2025NHS LothianUrology - Prostate</v>
      </c>
      <c r="B1044" t="s">
        <v>255</v>
      </c>
      <c r="C1044" t="s">
        <v>259</v>
      </c>
      <c r="D1044" t="s">
        <v>172</v>
      </c>
      <c r="E1044" t="s">
        <v>208</v>
      </c>
      <c r="F1044">
        <v>221</v>
      </c>
      <c r="G1044" t="s">
        <v>257</v>
      </c>
      <c r="H1044" t="s">
        <v>257</v>
      </c>
      <c r="I1044">
        <v>0</v>
      </c>
      <c r="J1044">
        <v>0</v>
      </c>
      <c r="K1044">
        <v>221</v>
      </c>
      <c r="L1044">
        <v>12</v>
      </c>
      <c r="M1044">
        <v>22</v>
      </c>
      <c r="N1044">
        <v>28</v>
      </c>
      <c r="O1044">
        <v>42</v>
      </c>
    </row>
    <row r="1045" spans="1:15" x14ac:dyDescent="0.25">
      <c r="A1045" t="str">
        <f t="shared" si="16"/>
        <v>31 DayJanuary-March 2025NHS OrkneyAll Cancer Types*</v>
      </c>
      <c r="B1045" t="s">
        <v>255</v>
      </c>
      <c r="C1045" t="s">
        <v>259</v>
      </c>
      <c r="D1045" t="s">
        <v>173</v>
      </c>
      <c r="E1045" t="s">
        <v>198</v>
      </c>
      <c r="F1045">
        <v>4</v>
      </c>
      <c r="G1045" t="s">
        <v>257</v>
      </c>
      <c r="H1045" t="s">
        <v>257</v>
      </c>
      <c r="I1045">
        <v>0</v>
      </c>
      <c r="J1045">
        <v>0</v>
      </c>
      <c r="K1045">
        <v>4</v>
      </c>
      <c r="L1045">
        <v>0</v>
      </c>
      <c r="M1045">
        <v>0</v>
      </c>
    </row>
    <row r="1046" spans="1:15" x14ac:dyDescent="0.25">
      <c r="A1046" t="str">
        <f t="shared" si="16"/>
        <v>31 DayJanuary-March 2025NHS OrkneyAll Cancer Types* (screened excluded)</v>
      </c>
      <c r="B1046" t="s">
        <v>255</v>
      </c>
      <c r="C1046" t="s">
        <v>259</v>
      </c>
      <c r="D1046" t="s">
        <v>173</v>
      </c>
      <c r="E1046" t="s">
        <v>199</v>
      </c>
      <c r="F1046">
        <v>4</v>
      </c>
      <c r="G1046" t="s">
        <v>257</v>
      </c>
      <c r="H1046" t="s">
        <v>257</v>
      </c>
      <c r="I1046">
        <v>0</v>
      </c>
      <c r="J1046">
        <v>0</v>
      </c>
      <c r="K1046">
        <v>4</v>
      </c>
      <c r="L1046">
        <v>0</v>
      </c>
      <c r="M1046">
        <v>0</v>
      </c>
    </row>
    <row r="1047" spans="1:15" x14ac:dyDescent="0.25">
      <c r="A1047" t="str">
        <f t="shared" si="16"/>
        <v>31 DayJanuary-March 2025NHS OrkneyMelanoma</v>
      </c>
      <c r="B1047" t="s">
        <v>255</v>
      </c>
      <c r="C1047" t="s">
        <v>259</v>
      </c>
      <c r="D1047" t="s">
        <v>173</v>
      </c>
      <c r="E1047" t="s">
        <v>32</v>
      </c>
      <c r="F1047">
        <v>1</v>
      </c>
      <c r="G1047" t="s">
        <v>257</v>
      </c>
      <c r="H1047" t="s">
        <v>257</v>
      </c>
      <c r="I1047">
        <v>0</v>
      </c>
      <c r="J1047">
        <v>0</v>
      </c>
      <c r="K1047">
        <v>1</v>
      </c>
      <c r="L1047">
        <v>0</v>
      </c>
      <c r="M1047">
        <v>0</v>
      </c>
    </row>
    <row r="1048" spans="1:15" x14ac:dyDescent="0.25">
      <c r="A1048" t="str">
        <f t="shared" si="16"/>
        <v>31 DayJanuary-March 2025NHS OrkneyOvarian</v>
      </c>
      <c r="B1048" t="s">
        <v>255</v>
      </c>
      <c r="C1048" t="s">
        <v>259</v>
      </c>
      <c r="D1048" t="s">
        <v>173</v>
      </c>
      <c r="E1048" t="s">
        <v>33</v>
      </c>
      <c r="F1048">
        <v>1</v>
      </c>
      <c r="G1048" t="s">
        <v>257</v>
      </c>
      <c r="H1048" t="s">
        <v>257</v>
      </c>
      <c r="I1048">
        <v>0</v>
      </c>
      <c r="J1048">
        <v>0</v>
      </c>
      <c r="K1048">
        <v>1</v>
      </c>
      <c r="L1048">
        <v>0</v>
      </c>
      <c r="M1048">
        <v>0</v>
      </c>
    </row>
    <row r="1049" spans="1:15" x14ac:dyDescent="0.25">
      <c r="A1049" t="str">
        <f t="shared" si="16"/>
        <v>31 DayJanuary-March 2025NHS OrkneyUpper GI</v>
      </c>
      <c r="B1049" t="s">
        <v>255</v>
      </c>
      <c r="C1049" t="s">
        <v>259</v>
      </c>
      <c r="D1049" t="s">
        <v>173</v>
      </c>
      <c r="E1049" t="s">
        <v>34</v>
      </c>
      <c r="F1049">
        <v>1</v>
      </c>
      <c r="G1049" t="s">
        <v>257</v>
      </c>
      <c r="H1049" t="s">
        <v>257</v>
      </c>
      <c r="I1049">
        <v>0</v>
      </c>
      <c r="J1049">
        <v>0</v>
      </c>
      <c r="K1049">
        <v>1</v>
      </c>
      <c r="L1049">
        <v>0</v>
      </c>
      <c r="M1049">
        <v>0</v>
      </c>
    </row>
    <row r="1050" spans="1:15" x14ac:dyDescent="0.25">
      <c r="A1050" t="str">
        <f t="shared" si="16"/>
        <v>31 DayJanuary-March 2025NHS OrkneyUpper GI - Hepatopancreatobiliary</v>
      </c>
      <c r="B1050" t="s">
        <v>255</v>
      </c>
      <c r="C1050" t="s">
        <v>259</v>
      </c>
      <c r="D1050" t="s">
        <v>173</v>
      </c>
      <c r="E1050" t="s">
        <v>203</v>
      </c>
      <c r="F1050">
        <v>1</v>
      </c>
      <c r="G1050" t="s">
        <v>257</v>
      </c>
      <c r="H1050" t="s">
        <v>257</v>
      </c>
      <c r="I1050">
        <v>0</v>
      </c>
      <c r="J1050">
        <v>0</v>
      </c>
      <c r="K1050">
        <v>1</v>
      </c>
      <c r="L1050">
        <v>0</v>
      </c>
      <c r="M1050">
        <v>0</v>
      </c>
    </row>
    <row r="1051" spans="1:15" x14ac:dyDescent="0.25">
      <c r="A1051" t="str">
        <f t="shared" si="16"/>
        <v>31 DayJanuary-March 2025NHS OrkneyUrological</v>
      </c>
      <c r="B1051" t="s">
        <v>255</v>
      </c>
      <c r="C1051" t="s">
        <v>259</v>
      </c>
      <c r="D1051" t="s">
        <v>173</v>
      </c>
      <c r="E1051" t="s">
        <v>205</v>
      </c>
      <c r="F1051">
        <v>1</v>
      </c>
      <c r="G1051" t="s">
        <v>257</v>
      </c>
      <c r="H1051" t="s">
        <v>257</v>
      </c>
      <c r="I1051">
        <v>0</v>
      </c>
      <c r="J1051">
        <v>0</v>
      </c>
      <c r="K1051">
        <v>1</v>
      </c>
      <c r="L1051">
        <v>0</v>
      </c>
      <c r="M1051">
        <v>0</v>
      </c>
    </row>
    <row r="1052" spans="1:15" x14ac:dyDescent="0.25">
      <c r="A1052" t="str">
        <f t="shared" si="16"/>
        <v>31 DayJanuary-March 2025NHS OrkneyUrology - Prostate</v>
      </c>
      <c r="B1052" t="s">
        <v>255</v>
      </c>
      <c r="C1052" t="s">
        <v>259</v>
      </c>
      <c r="D1052" t="s">
        <v>173</v>
      </c>
      <c r="E1052" t="s">
        <v>208</v>
      </c>
      <c r="F1052">
        <v>1</v>
      </c>
      <c r="G1052" t="s">
        <v>257</v>
      </c>
      <c r="H1052" t="s">
        <v>257</v>
      </c>
      <c r="I1052">
        <v>0</v>
      </c>
      <c r="J1052">
        <v>0</v>
      </c>
      <c r="K1052">
        <v>1</v>
      </c>
      <c r="L1052">
        <v>0</v>
      </c>
      <c r="M1052">
        <v>0</v>
      </c>
    </row>
    <row r="1053" spans="1:15" x14ac:dyDescent="0.25">
      <c r="A1053" t="str">
        <f t="shared" si="16"/>
        <v>31 DayJanuary-March 2025NHS ScotlandAll Cancer Types*</v>
      </c>
      <c r="B1053" t="s">
        <v>255</v>
      </c>
      <c r="C1053" t="s">
        <v>259</v>
      </c>
      <c r="D1053" t="s">
        <v>0</v>
      </c>
      <c r="E1053" t="s">
        <v>198</v>
      </c>
      <c r="F1053">
        <v>6877</v>
      </c>
      <c r="G1053" t="s">
        <v>257</v>
      </c>
      <c r="H1053" t="s">
        <v>257</v>
      </c>
      <c r="I1053">
        <v>85</v>
      </c>
      <c r="J1053">
        <v>1.23600407154282</v>
      </c>
      <c r="K1053">
        <v>6792</v>
      </c>
      <c r="L1053">
        <v>190</v>
      </c>
      <c r="M1053">
        <v>739</v>
      </c>
      <c r="N1053">
        <v>20</v>
      </c>
      <c r="O1053">
        <v>15</v>
      </c>
    </row>
    <row r="1054" spans="1:15" x14ac:dyDescent="0.25">
      <c r="A1054" t="str">
        <f t="shared" si="16"/>
        <v>31 DayJanuary-March 2025NHS ScotlandAll Cancer Types* (screened excluded)</v>
      </c>
      <c r="B1054" t="s">
        <v>255</v>
      </c>
      <c r="C1054" t="s">
        <v>259</v>
      </c>
      <c r="D1054" t="s">
        <v>0</v>
      </c>
      <c r="E1054" t="s">
        <v>199</v>
      </c>
      <c r="F1054">
        <v>6245</v>
      </c>
      <c r="G1054" t="s">
        <v>257</v>
      </c>
      <c r="H1054" t="s">
        <v>257</v>
      </c>
      <c r="I1054">
        <v>82</v>
      </c>
      <c r="J1054">
        <v>1.31305044035228</v>
      </c>
      <c r="K1054">
        <v>6163</v>
      </c>
      <c r="L1054">
        <v>166</v>
      </c>
      <c r="M1054">
        <v>633</v>
      </c>
      <c r="N1054">
        <v>20</v>
      </c>
      <c r="O1054">
        <v>16</v>
      </c>
    </row>
    <row r="1055" spans="1:15" x14ac:dyDescent="0.25">
      <c r="A1055" t="str">
        <f t="shared" si="16"/>
        <v>31 DayJanuary-March 2025NHS ScotlandAll Cancer Types* (screened only)</v>
      </c>
      <c r="B1055" t="s">
        <v>255</v>
      </c>
      <c r="C1055" t="s">
        <v>259</v>
      </c>
      <c r="D1055" t="s">
        <v>0</v>
      </c>
      <c r="E1055" t="s">
        <v>200</v>
      </c>
      <c r="F1055">
        <v>632</v>
      </c>
      <c r="G1055" t="s">
        <v>257</v>
      </c>
      <c r="H1055" t="s">
        <v>257</v>
      </c>
      <c r="I1055">
        <v>3</v>
      </c>
      <c r="J1055">
        <v>0.474683544303797</v>
      </c>
      <c r="K1055">
        <v>629</v>
      </c>
      <c r="L1055">
        <v>24</v>
      </c>
      <c r="M1055">
        <v>106</v>
      </c>
      <c r="N1055">
        <v>14</v>
      </c>
      <c r="O1055">
        <v>15</v>
      </c>
    </row>
    <row r="1056" spans="1:15" x14ac:dyDescent="0.25">
      <c r="A1056" t="str">
        <f t="shared" si="16"/>
        <v>31 DayJanuary-March 2025NHS ScotlandBreast</v>
      </c>
      <c r="B1056" t="s">
        <v>255</v>
      </c>
      <c r="C1056" t="s">
        <v>259</v>
      </c>
      <c r="D1056" t="s">
        <v>0</v>
      </c>
      <c r="E1056" t="s">
        <v>22</v>
      </c>
      <c r="F1056">
        <v>1248</v>
      </c>
      <c r="G1056" t="s">
        <v>257</v>
      </c>
      <c r="H1056" t="s">
        <v>257</v>
      </c>
      <c r="I1056">
        <v>5</v>
      </c>
      <c r="J1056">
        <v>0.40064102564102599</v>
      </c>
      <c r="K1056">
        <v>1243</v>
      </c>
      <c r="L1056">
        <v>43</v>
      </c>
      <c r="M1056">
        <v>148</v>
      </c>
      <c r="N1056">
        <v>16</v>
      </c>
      <c r="O1056">
        <v>13</v>
      </c>
    </row>
    <row r="1057" spans="1:15" x14ac:dyDescent="0.25">
      <c r="A1057" t="str">
        <f t="shared" si="16"/>
        <v>31 DayJanuary-March 2025NHS ScotlandBreast (screened excluded)</v>
      </c>
      <c r="B1057" t="s">
        <v>255</v>
      </c>
      <c r="C1057" t="s">
        <v>259</v>
      </c>
      <c r="D1057" t="s">
        <v>0</v>
      </c>
      <c r="E1057" t="s">
        <v>201</v>
      </c>
      <c r="F1057">
        <v>788</v>
      </c>
      <c r="G1057" t="s">
        <v>257</v>
      </c>
      <c r="H1057" t="s">
        <v>257</v>
      </c>
      <c r="I1057">
        <v>5</v>
      </c>
      <c r="J1057">
        <v>0.63451776649746205</v>
      </c>
      <c r="K1057">
        <v>783</v>
      </c>
      <c r="L1057">
        <v>22</v>
      </c>
      <c r="M1057">
        <v>100</v>
      </c>
      <c r="N1057">
        <v>15</v>
      </c>
      <c r="O1057">
        <v>12</v>
      </c>
    </row>
    <row r="1058" spans="1:15" x14ac:dyDescent="0.25">
      <c r="A1058" t="str">
        <f t="shared" si="16"/>
        <v>31 DayJanuary-March 2025NHS ScotlandBreast (screened only)</v>
      </c>
      <c r="B1058" t="s">
        <v>255</v>
      </c>
      <c r="C1058" t="s">
        <v>259</v>
      </c>
      <c r="D1058" t="s">
        <v>0</v>
      </c>
      <c r="E1058" t="s">
        <v>202</v>
      </c>
      <c r="F1058">
        <v>460</v>
      </c>
      <c r="G1058" t="s">
        <v>257</v>
      </c>
      <c r="H1058" t="s">
        <v>257</v>
      </c>
      <c r="I1058">
        <v>0</v>
      </c>
      <c r="J1058">
        <v>0</v>
      </c>
      <c r="K1058">
        <v>460</v>
      </c>
      <c r="L1058">
        <v>21</v>
      </c>
      <c r="M1058">
        <v>48</v>
      </c>
      <c r="N1058">
        <v>16</v>
      </c>
      <c r="O1058">
        <v>16</v>
      </c>
    </row>
    <row r="1059" spans="1:15" x14ac:dyDescent="0.25">
      <c r="A1059" t="str">
        <f t="shared" si="16"/>
        <v>31 DayJanuary-March 2025NHS ScotlandCervical</v>
      </c>
      <c r="B1059" t="s">
        <v>255</v>
      </c>
      <c r="C1059" t="s">
        <v>259</v>
      </c>
      <c r="D1059" t="s">
        <v>0</v>
      </c>
      <c r="E1059" t="s">
        <v>23</v>
      </c>
      <c r="F1059">
        <v>67</v>
      </c>
      <c r="G1059" t="s">
        <v>257</v>
      </c>
      <c r="H1059" t="s">
        <v>257</v>
      </c>
      <c r="I1059">
        <v>1</v>
      </c>
      <c r="J1059">
        <v>1.4925373134328399</v>
      </c>
      <c r="K1059">
        <v>66</v>
      </c>
      <c r="L1059">
        <v>1</v>
      </c>
      <c r="M1059">
        <v>8</v>
      </c>
      <c r="O1059">
        <v>11</v>
      </c>
    </row>
    <row r="1060" spans="1:15" x14ac:dyDescent="0.25">
      <c r="A1060" t="str">
        <f t="shared" si="16"/>
        <v>31 DayJanuary-March 2025NHS ScotlandCervical (screened excluded)</v>
      </c>
      <c r="B1060" t="s">
        <v>255</v>
      </c>
      <c r="C1060" t="s">
        <v>259</v>
      </c>
      <c r="D1060" t="s">
        <v>0</v>
      </c>
      <c r="E1060" t="s">
        <v>24</v>
      </c>
      <c r="F1060">
        <v>48</v>
      </c>
      <c r="G1060" t="s">
        <v>257</v>
      </c>
      <c r="H1060" t="s">
        <v>257</v>
      </c>
      <c r="I1060">
        <v>1</v>
      </c>
      <c r="J1060">
        <v>2.0833333333333299</v>
      </c>
      <c r="K1060">
        <v>47</v>
      </c>
      <c r="L1060">
        <v>1</v>
      </c>
      <c r="M1060">
        <v>6</v>
      </c>
      <c r="O1060">
        <v>11</v>
      </c>
    </row>
    <row r="1061" spans="1:15" x14ac:dyDescent="0.25">
      <c r="A1061" t="str">
        <f t="shared" si="16"/>
        <v>31 DayJanuary-March 2025NHS ScotlandCervical (screened only)</v>
      </c>
      <c r="B1061" t="s">
        <v>255</v>
      </c>
      <c r="C1061" t="s">
        <v>259</v>
      </c>
      <c r="D1061" t="s">
        <v>0</v>
      </c>
      <c r="E1061" t="s">
        <v>25</v>
      </c>
      <c r="F1061">
        <v>19</v>
      </c>
      <c r="G1061" t="s">
        <v>257</v>
      </c>
      <c r="H1061" t="s">
        <v>257</v>
      </c>
      <c r="I1061">
        <v>0</v>
      </c>
      <c r="J1061">
        <v>0</v>
      </c>
      <c r="K1061">
        <v>19</v>
      </c>
      <c r="L1061">
        <v>0</v>
      </c>
      <c r="M1061">
        <v>2</v>
      </c>
    </row>
    <row r="1062" spans="1:15" x14ac:dyDescent="0.25">
      <c r="A1062" t="str">
        <f t="shared" si="16"/>
        <v>31 DayJanuary-March 2025NHS ScotlandColorectal</v>
      </c>
      <c r="B1062" t="s">
        <v>255</v>
      </c>
      <c r="C1062" t="s">
        <v>259</v>
      </c>
      <c r="D1062" t="s">
        <v>0</v>
      </c>
      <c r="E1062" t="s">
        <v>26</v>
      </c>
      <c r="F1062">
        <v>861</v>
      </c>
      <c r="G1062" t="s">
        <v>257</v>
      </c>
      <c r="H1062" t="s">
        <v>257</v>
      </c>
      <c r="I1062">
        <v>9</v>
      </c>
      <c r="J1062">
        <v>1.0452961672473899</v>
      </c>
      <c r="K1062">
        <v>852</v>
      </c>
      <c r="L1062">
        <v>32</v>
      </c>
      <c r="M1062">
        <v>176</v>
      </c>
      <c r="N1062">
        <v>20</v>
      </c>
      <c r="O1062">
        <v>14</v>
      </c>
    </row>
    <row r="1063" spans="1:15" x14ac:dyDescent="0.25">
      <c r="A1063" t="str">
        <f t="shared" si="16"/>
        <v>31 DayJanuary-March 2025NHS ScotlandColorectal (screened excluded)</v>
      </c>
      <c r="B1063" t="s">
        <v>255</v>
      </c>
      <c r="C1063" t="s">
        <v>259</v>
      </c>
      <c r="D1063" t="s">
        <v>0</v>
      </c>
      <c r="E1063" t="s">
        <v>27</v>
      </c>
      <c r="F1063">
        <v>708</v>
      </c>
      <c r="G1063" t="s">
        <v>257</v>
      </c>
      <c r="H1063" t="s">
        <v>257</v>
      </c>
      <c r="I1063">
        <v>6</v>
      </c>
      <c r="J1063">
        <v>0.84745762711864403</v>
      </c>
      <c r="K1063">
        <v>702</v>
      </c>
      <c r="L1063">
        <v>29</v>
      </c>
      <c r="M1063">
        <v>120</v>
      </c>
      <c r="N1063">
        <v>21</v>
      </c>
      <c r="O1063">
        <v>14</v>
      </c>
    </row>
    <row r="1064" spans="1:15" x14ac:dyDescent="0.25">
      <c r="A1064" t="str">
        <f t="shared" si="16"/>
        <v>31 DayJanuary-March 2025NHS ScotlandColorectal (screened only)</v>
      </c>
      <c r="B1064" t="s">
        <v>255</v>
      </c>
      <c r="C1064" t="s">
        <v>259</v>
      </c>
      <c r="D1064" t="s">
        <v>0</v>
      </c>
      <c r="E1064" t="s">
        <v>28</v>
      </c>
      <c r="F1064">
        <v>153</v>
      </c>
      <c r="G1064" t="s">
        <v>257</v>
      </c>
      <c r="H1064" t="s">
        <v>257</v>
      </c>
      <c r="I1064">
        <v>3</v>
      </c>
      <c r="J1064">
        <v>1.9607843137254899</v>
      </c>
      <c r="K1064">
        <v>150</v>
      </c>
      <c r="L1064">
        <v>3</v>
      </c>
      <c r="M1064">
        <v>56</v>
      </c>
      <c r="N1064">
        <v>7</v>
      </c>
      <c r="O1064">
        <v>15</v>
      </c>
    </row>
    <row r="1065" spans="1:15" x14ac:dyDescent="0.25">
      <c r="A1065" t="str">
        <f t="shared" si="16"/>
        <v>31 DayJanuary-March 2025NHS ScotlandHead &amp; Neck</v>
      </c>
      <c r="B1065" t="s">
        <v>255</v>
      </c>
      <c r="C1065" t="s">
        <v>259</v>
      </c>
      <c r="D1065" t="s">
        <v>0</v>
      </c>
      <c r="E1065" t="s">
        <v>29</v>
      </c>
      <c r="F1065">
        <v>286</v>
      </c>
      <c r="G1065" t="s">
        <v>257</v>
      </c>
      <c r="H1065" t="s">
        <v>257</v>
      </c>
      <c r="I1065">
        <v>0</v>
      </c>
      <c r="J1065">
        <v>0</v>
      </c>
      <c r="K1065">
        <v>286</v>
      </c>
      <c r="L1065">
        <v>4</v>
      </c>
      <c r="M1065">
        <v>54</v>
      </c>
      <c r="N1065">
        <v>10</v>
      </c>
      <c r="O1065">
        <v>16</v>
      </c>
    </row>
    <row r="1066" spans="1:15" x14ac:dyDescent="0.25">
      <c r="A1066" t="str">
        <f t="shared" si="16"/>
        <v>31 DayJanuary-March 2025NHS ScotlandLung</v>
      </c>
      <c r="B1066" t="s">
        <v>255</v>
      </c>
      <c r="C1066" t="s">
        <v>259</v>
      </c>
      <c r="D1066" t="s">
        <v>0</v>
      </c>
      <c r="E1066" t="s">
        <v>30</v>
      </c>
      <c r="F1066">
        <v>1083</v>
      </c>
      <c r="G1066" t="s">
        <v>257</v>
      </c>
      <c r="H1066" t="s">
        <v>257</v>
      </c>
      <c r="I1066">
        <v>41</v>
      </c>
      <c r="J1066">
        <v>3.78578024007387</v>
      </c>
      <c r="K1066">
        <v>1042</v>
      </c>
      <c r="L1066">
        <v>29</v>
      </c>
      <c r="M1066">
        <v>73</v>
      </c>
      <c r="N1066">
        <v>27</v>
      </c>
      <c r="O1066">
        <v>15</v>
      </c>
    </row>
    <row r="1067" spans="1:15" x14ac:dyDescent="0.25">
      <c r="A1067" t="str">
        <f t="shared" si="16"/>
        <v>31 DayJanuary-March 2025NHS ScotlandLymphoma</v>
      </c>
      <c r="B1067" t="s">
        <v>255</v>
      </c>
      <c r="C1067" t="s">
        <v>259</v>
      </c>
      <c r="D1067" t="s">
        <v>0</v>
      </c>
      <c r="E1067" t="s">
        <v>31</v>
      </c>
      <c r="F1067">
        <v>236</v>
      </c>
      <c r="G1067" t="s">
        <v>257</v>
      </c>
      <c r="H1067" t="s">
        <v>257</v>
      </c>
      <c r="I1067">
        <v>1</v>
      </c>
      <c r="J1067">
        <v>0.42372881355932202</v>
      </c>
      <c r="K1067">
        <v>235</v>
      </c>
      <c r="L1067">
        <v>3</v>
      </c>
      <c r="M1067">
        <v>8</v>
      </c>
      <c r="N1067">
        <v>16</v>
      </c>
      <c r="O1067">
        <v>8</v>
      </c>
    </row>
    <row r="1068" spans="1:15" x14ac:dyDescent="0.25">
      <c r="A1068" t="str">
        <f t="shared" si="16"/>
        <v>31 DayJanuary-March 2025NHS ScotlandMelanoma</v>
      </c>
      <c r="B1068" t="s">
        <v>255</v>
      </c>
      <c r="C1068" t="s">
        <v>259</v>
      </c>
      <c r="D1068" t="s">
        <v>0</v>
      </c>
      <c r="E1068" t="s">
        <v>32</v>
      </c>
      <c r="F1068">
        <v>340</v>
      </c>
      <c r="G1068" t="s">
        <v>257</v>
      </c>
      <c r="H1068" t="s">
        <v>257</v>
      </c>
      <c r="I1068">
        <v>1</v>
      </c>
      <c r="J1068">
        <v>0.29411764705882398</v>
      </c>
      <c r="K1068">
        <v>339</v>
      </c>
      <c r="L1068">
        <v>14</v>
      </c>
      <c r="M1068">
        <v>1</v>
      </c>
      <c r="N1068">
        <v>18</v>
      </c>
    </row>
    <row r="1069" spans="1:15" x14ac:dyDescent="0.25">
      <c r="A1069" t="str">
        <f t="shared" si="16"/>
        <v>31 DayJanuary-March 2025NHS ScotlandOvarian</v>
      </c>
      <c r="B1069" t="s">
        <v>255</v>
      </c>
      <c r="C1069" t="s">
        <v>259</v>
      </c>
      <c r="D1069" t="s">
        <v>0</v>
      </c>
      <c r="E1069" t="s">
        <v>33</v>
      </c>
      <c r="F1069">
        <v>109</v>
      </c>
      <c r="G1069" t="s">
        <v>257</v>
      </c>
      <c r="H1069" t="s">
        <v>257</v>
      </c>
      <c r="I1069">
        <v>2</v>
      </c>
      <c r="J1069">
        <v>1.8348623853210999</v>
      </c>
      <c r="K1069">
        <v>107</v>
      </c>
      <c r="L1069">
        <v>1</v>
      </c>
      <c r="M1069">
        <v>11</v>
      </c>
      <c r="O1069">
        <v>12</v>
      </c>
    </row>
    <row r="1070" spans="1:15" x14ac:dyDescent="0.25">
      <c r="A1070" t="str">
        <f t="shared" si="16"/>
        <v>31 DayJanuary-March 2025NHS ScotlandUpper GI</v>
      </c>
      <c r="B1070" t="s">
        <v>255</v>
      </c>
      <c r="C1070" t="s">
        <v>259</v>
      </c>
      <c r="D1070" t="s">
        <v>0</v>
      </c>
      <c r="E1070" t="s">
        <v>34</v>
      </c>
      <c r="F1070">
        <v>699</v>
      </c>
      <c r="G1070" t="s">
        <v>257</v>
      </c>
      <c r="H1070" t="s">
        <v>257</v>
      </c>
      <c r="I1070">
        <v>19</v>
      </c>
      <c r="J1070">
        <v>2.7181688125894099</v>
      </c>
      <c r="K1070">
        <v>680</v>
      </c>
      <c r="L1070">
        <v>9</v>
      </c>
      <c r="M1070">
        <v>36</v>
      </c>
      <c r="N1070">
        <v>15</v>
      </c>
      <c r="O1070">
        <v>12</v>
      </c>
    </row>
    <row r="1071" spans="1:15" x14ac:dyDescent="0.25">
      <c r="A1071" t="str">
        <f t="shared" si="16"/>
        <v>31 DayJanuary-March 2025NHS ScotlandUpper GI - Hepatopancreatobiliary</v>
      </c>
      <c r="B1071" t="s">
        <v>255</v>
      </c>
      <c r="C1071" t="s">
        <v>259</v>
      </c>
      <c r="D1071" t="s">
        <v>0</v>
      </c>
      <c r="E1071" t="s">
        <v>203</v>
      </c>
      <c r="F1071">
        <v>369</v>
      </c>
      <c r="G1071" t="s">
        <v>257</v>
      </c>
      <c r="H1071" t="s">
        <v>257</v>
      </c>
      <c r="I1071">
        <v>15</v>
      </c>
      <c r="J1071">
        <v>4.0650406504065</v>
      </c>
      <c r="K1071">
        <v>354</v>
      </c>
      <c r="L1071">
        <v>2</v>
      </c>
      <c r="M1071">
        <v>19</v>
      </c>
      <c r="O1071">
        <v>17</v>
      </c>
    </row>
    <row r="1072" spans="1:15" x14ac:dyDescent="0.25">
      <c r="A1072" t="str">
        <f t="shared" si="16"/>
        <v>31 DayJanuary-March 2025NHS ScotlandUpper GI - Oesophagogastric</v>
      </c>
      <c r="B1072" t="s">
        <v>255</v>
      </c>
      <c r="C1072" t="s">
        <v>259</v>
      </c>
      <c r="D1072" t="s">
        <v>0</v>
      </c>
      <c r="E1072" t="s">
        <v>204</v>
      </c>
      <c r="F1072">
        <v>330</v>
      </c>
      <c r="G1072" t="s">
        <v>257</v>
      </c>
      <c r="H1072" t="s">
        <v>257</v>
      </c>
      <c r="I1072">
        <v>4</v>
      </c>
      <c r="J1072">
        <v>1.2121212121212099</v>
      </c>
      <c r="K1072">
        <v>326</v>
      </c>
      <c r="L1072">
        <v>7</v>
      </c>
      <c r="M1072">
        <v>17</v>
      </c>
      <c r="N1072">
        <v>15</v>
      </c>
      <c r="O1072">
        <v>11</v>
      </c>
    </row>
    <row r="1073" spans="1:15" x14ac:dyDescent="0.25">
      <c r="A1073" t="str">
        <f t="shared" si="16"/>
        <v>31 DayJanuary-March 2025NHS ScotlandUrological</v>
      </c>
      <c r="B1073" t="s">
        <v>255</v>
      </c>
      <c r="C1073" t="s">
        <v>259</v>
      </c>
      <c r="D1073" t="s">
        <v>0</v>
      </c>
      <c r="E1073" t="s">
        <v>205</v>
      </c>
      <c r="F1073">
        <v>1948</v>
      </c>
      <c r="G1073" t="s">
        <v>257</v>
      </c>
      <c r="H1073" t="s">
        <v>257</v>
      </c>
      <c r="I1073">
        <v>6</v>
      </c>
      <c r="J1073">
        <v>0.30800821355236102</v>
      </c>
      <c r="K1073">
        <v>1942</v>
      </c>
      <c r="L1073">
        <v>54</v>
      </c>
      <c r="M1073">
        <v>224</v>
      </c>
      <c r="N1073">
        <v>26</v>
      </c>
      <c r="O1073">
        <v>24</v>
      </c>
    </row>
    <row r="1074" spans="1:15" x14ac:dyDescent="0.25">
      <c r="A1074" t="str">
        <f t="shared" si="16"/>
        <v>31 DayJanuary-March 2025NHS ScotlandUrology - Bladder</v>
      </c>
      <c r="B1074" t="s">
        <v>255</v>
      </c>
      <c r="C1074" t="s">
        <v>259</v>
      </c>
      <c r="D1074" t="s">
        <v>0</v>
      </c>
      <c r="E1074" t="s">
        <v>206</v>
      </c>
      <c r="F1074">
        <v>158</v>
      </c>
      <c r="G1074" t="s">
        <v>257</v>
      </c>
      <c r="H1074" t="s">
        <v>257</v>
      </c>
      <c r="I1074">
        <v>0</v>
      </c>
      <c r="J1074">
        <v>0</v>
      </c>
      <c r="K1074">
        <v>158</v>
      </c>
      <c r="L1074">
        <v>9</v>
      </c>
      <c r="M1074">
        <v>42</v>
      </c>
      <c r="N1074">
        <v>10</v>
      </c>
      <c r="O1074">
        <v>16</v>
      </c>
    </row>
    <row r="1075" spans="1:15" x14ac:dyDescent="0.25">
      <c r="A1075" t="str">
        <f t="shared" si="16"/>
        <v>31 DayJanuary-March 2025NHS ScotlandUrology - Other</v>
      </c>
      <c r="B1075" t="s">
        <v>255</v>
      </c>
      <c r="C1075" t="s">
        <v>259</v>
      </c>
      <c r="D1075" t="s">
        <v>0</v>
      </c>
      <c r="E1075" t="s">
        <v>207</v>
      </c>
      <c r="F1075">
        <v>357</v>
      </c>
      <c r="G1075" t="s">
        <v>257</v>
      </c>
      <c r="H1075" t="s">
        <v>257</v>
      </c>
      <c r="I1075">
        <v>5</v>
      </c>
      <c r="J1075">
        <v>1.40056022408964</v>
      </c>
      <c r="K1075">
        <v>352</v>
      </c>
      <c r="L1075">
        <v>9</v>
      </c>
      <c r="M1075">
        <v>95</v>
      </c>
      <c r="N1075">
        <v>14</v>
      </c>
      <c r="O1075">
        <v>36</v>
      </c>
    </row>
    <row r="1076" spans="1:15" x14ac:dyDescent="0.25">
      <c r="A1076" t="str">
        <f t="shared" si="16"/>
        <v>31 DayJanuary-March 2025NHS ScotlandUrology - Prostate</v>
      </c>
      <c r="B1076" t="s">
        <v>255</v>
      </c>
      <c r="C1076" t="s">
        <v>259</v>
      </c>
      <c r="D1076" t="s">
        <v>0</v>
      </c>
      <c r="E1076" t="s">
        <v>208</v>
      </c>
      <c r="F1076">
        <v>1433</v>
      </c>
      <c r="G1076" t="s">
        <v>257</v>
      </c>
      <c r="H1076" t="s">
        <v>257</v>
      </c>
      <c r="I1076">
        <v>1</v>
      </c>
      <c r="J1076">
        <v>6.9783670621074698E-2</v>
      </c>
      <c r="K1076">
        <v>1432</v>
      </c>
      <c r="L1076">
        <v>36</v>
      </c>
      <c r="M1076">
        <v>87</v>
      </c>
      <c r="N1076">
        <v>30</v>
      </c>
      <c r="O1076">
        <v>22</v>
      </c>
    </row>
    <row r="1077" spans="1:15" x14ac:dyDescent="0.25">
      <c r="A1077" t="str">
        <f t="shared" si="16"/>
        <v>31 DayJanuary-March 2025NHS ShetlandAll Cancer Types*</v>
      </c>
      <c r="B1077" t="s">
        <v>255</v>
      </c>
      <c r="C1077" t="s">
        <v>259</v>
      </c>
      <c r="D1077" t="s">
        <v>174</v>
      </c>
      <c r="E1077" t="s">
        <v>198</v>
      </c>
      <c r="F1077">
        <v>17</v>
      </c>
      <c r="G1077" t="s">
        <v>257</v>
      </c>
      <c r="H1077" t="s">
        <v>257</v>
      </c>
      <c r="I1077">
        <v>0</v>
      </c>
      <c r="J1077">
        <v>0</v>
      </c>
      <c r="K1077">
        <v>17</v>
      </c>
      <c r="L1077">
        <v>1</v>
      </c>
      <c r="M1077">
        <v>1</v>
      </c>
    </row>
    <row r="1078" spans="1:15" x14ac:dyDescent="0.25">
      <c r="A1078" t="str">
        <f t="shared" si="16"/>
        <v>31 DayJanuary-March 2025NHS ShetlandAll Cancer Types* (screened excluded)</v>
      </c>
      <c r="B1078" t="s">
        <v>255</v>
      </c>
      <c r="C1078" t="s">
        <v>259</v>
      </c>
      <c r="D1078" t="s">
        <v>174</v>
      </c>
      <c r="E1078" t="s">
        <v>199</v>
      </c>
      <c r="F1078">
        <v>17</v>
      </c>
      <c r="G1078" t="s">
        <v>257</v>
      </c>
      <c r="H1078" t="s">
        <v>257</v>
      </c>
      <c r="I1078">
        <v>0</v>
      </c>
      <c r="J1078">
        <v>0</v>
      </c>
      <c r="K1078">
        <v>17</v>
      </c>
      <c r="L1078">
        <v>1</v>
      </c>
      <c r="M1078">
        <v>1</v>
      </c>
    </row>
    <row r="1079" spans="1:15" x14ac:dyDescent="0.25">
      <c r="A1079" t="str">
        <f t="shared" si="16"/>
        <v>31 DayJanuary-March 2025NHS ShetlandBreast</v>
      </c>
      <c r="B1079" t="s">
        <v>255</v>
      </c>
      <c r="C1079" t="s">
        <v>259</v>
      </c>
      <c r="D1079" t="s">
        <v>174</v>
      </c>
      <c r="E1079" t="s">
        <v>22</v>
      </c>
      <c r="F1079">
        <v>1</v>
      </c>
      <c r="G1079" t="s">
        <v>257</v>
      </c>
      <c r="H1079" t="s">
        <v>257</v>
      </c>
      <c r="I1079">
        <v>0</v>
      </c>
      <c r="J1079">
        <v>0</v>
      </c>
      <c r="K1079">
        <v>1</v>
      </c>
      <c r="L1079">
        <v>0</v>
      </c>
      <c r="M1079">
        <v>0</v>
      </c>
    </row>
    <row r="1080" spans="1:15" x14ac:dyDescent="0.25">
      <c r="A1080" t="str">
        <f t="shared" si="16"/>
        <v>31 DayJanuary-March 2025NHS ShetlandBreast (screened excluded)</v>
      </c>
      <c r="B1080" t="s">
        <v>255</v>
      </c>
      <c r="C1080" t="s">
        <v>259</v>
      </c>
      <c r="D1080" t="s">
        <v>174</v>
      </c>
      <c r="E1080" t="s">
        <v>201</v>
      </c>
      <c r="F1080">
        <v>1</v>
      </c>
      <c r="G1080" t="s">
        <v>257</v>
      </c>
      <c r="H1080" t="s">
        <v>257</v>
      </c>
      <c r="I1080">
        <v>0</v>
      </c>
      <c r="J1080">
        <v>0</v>
      </c>
      <c r="K1080">
        <v>1</v>
      </c>
      <c r="L1080">
        <v>0</v>
      </c>
      <c r="M1080">
        <v>0</v>
      </c>
    </row>
    <row r="1081" spans="1:15" x14ac:dyDescent="0.25">
      <c r="A1081" t="str">
        <f t="shared" si="16"/>
        <v>31 DayJanuary-March 2025NHS ShetlandColorectal</v>
      </c>
      <c r="B1081" t="s">
        <v>255</v>
      </c>
      <c r="C1081" t="s">
        <v>259</v>
      </c>
      <c r="D1081" t="s">
        <v>174</v>
      </c>
      <c r="E1081" t="s">
        <v>26</v>
      </c>
      <c r="F1081">
        <v>3</v>
      </c>
      <c r="G1081" t="s">
        <v>257</v>
      </c>
      <c r="H1081" t="s">
        <v>257</v>
      </c>
      <c r="I1081">
        <v>0</v>
      </c>
      <c r="J1081">
        <v>0</v>
      </c>
      <c r="K1081">
        <v>3</v>
      </c>
      <c r="L1081">
        <v>0</v>
      </c>
      <c r="M1081">
        <v>0</v>
      </c>
    </row>
    <row r="1082" spans="1:15" x14ac:dyDescent="0.25">
      <c r="A1082" t="str">
        <f t="shared" si="16"/>
        <v>31 DayJanuary-March 2025NHS ShetlandColorectal (screened excluded)</v>
      </c>
      <c r="B1082" t="s">
        <v>255</v>
      </c>
      <c r="C1082" t="s">
        <v>259</v>
      </c>
      <c r="D1082" t="s">
        <v>174</v>
      </c>
      <c r="E1082" t="s">
        <v>27</v>
      </c>
      <c r="F1082">
        <v>3</v>
      </c>
      <c r="G1082" t="s">
        <v>257</v>
      </c>
      <c r="H1082" t="s">
        <v>257</v>
      </c>
      <c r="I1082">
        <v>0</v>
      </c>
      <c r="J1082">
        <v>0</v>
      </c>
      <c r="K1082">
        <v>3</v>
      </c>
      <c r="L1082">
        <v>0</v>
      </c>
      <c r="M1082">
        <v>0</v>
      </c>
    </row>
    <row r="1083" spans="1:15" x14ac:dyDescent="0.25">
      <c r="A1083" t="str">
        <f t="shared" si="16"/>
        <v>31 DayJanuary-March 2025NHS ShetlandLung</v>
      </c>
      <c r="B1083" t="s">
        <v>255</v>
      </c>
      <c r="C1083" t="s">
        <v>259</v>
      </c>
      <c r="D1083" t="s">
        <v>174</v>
      </c>
      <c r="E1083" t="s">
        <v>30</v>
      </c>
      <c r="F1083">
        <v>3</v>
      </c>
      <c r="G1083" t="s">
        <v>257</v>
      </c>
      <c r="H1083" t="s">
        <v>257</v>
      </c>
      <c r="I1083">
        <v>0</v>
      </c>
      <c r="J1083">
        <v>0</v>
      </c>
      <c r="K1083">
        <v>3</v>
      </c>
      <c r="L1083">
        <v>0</v>
      </c>
      <c r="M1083">
        <v>1</v>
      </c>
    </row>
    <row r="1084" spans="1:15" x14ac:dyDescent="0.25">
      <c r="A1084" t="str">
        <f t="shared" si="16"/>
        <v>31 DayJanuary-March 2025NHS ShetlandOvarian</v>
      </c>
      <c r="B1084" t="s">
        <v>255</v>
      </c>
      <c r="C1084" t="s">
        <v>259</v>
      </c>
      <c r="D1084" t="s">
        <v>174</v>
      </c>
      <c r="E1084" t="s">
        <v>33</v>
      </c>
      <c r="F1084">
        <v>1</v>
      </c>
      <c r="G1084" t="s">
        <v>257</v>
      </c>
      <c r="H1084" t="s">
        <v>257</v>
      </c>
      <c r="I1084">
        <v>0</v>
      </c>
      <c r="J1084">
        <v>0</v>
      </c>
      <c r="K1084">
        <v>1</v>
      </c>
      <c r="L1084">
        <v>0</v>
      </c>
      <c r="M1084">
        <v>0</v>
      </c>
    </row>
    <row r="1085" spans="1:15" x14ac:dyDescent="0.25">
      <c r="A1085" t="str">
        <f t="shared" si="16"/>
        <v>31 DayJanuary-March 2025NHS ShetlandUrological</v>
      </c>
      <c r="B1085" t="s">
        <v>255</v>
      </c>
      <c r="C1085" t="s">
        <v>259</v>
      </c>
      <c r="D1085" t="s">
        <v>174</v>
      </c>
      <c r="E1085" t="s">
        <v>205</v>
      </c>
      <c r="F1085">
        <v>9</v>
      </c>
      <c r="G1085" t="s">
        <v>257</v>
      </c>
      <c r="H1085" t="s">
        <v>257</v>
      </c>
      <c r="I1085">
        <v>0</v>
      </c>
      <c r="J1085">
        <v>0</v>
      </c>
      <c r="K1085">
        <v>9</v>
      </c>
      <c r="L1085">
        <v>1</v>
      </c>
      <c r="M1085">
        <v>0</v>
      </c>
    </row>
    <row r="1086" spans="1:15" x14ac:dyDescent="0.25">
      <c r="A1086" t="str">
        <f t="shared" si="16"/>
        <v>31 DayJanuary-March 2025NHS ShetlandUrology - Other</v>
      </c>
      <c r="B1086" t="s">
        <v>255</v>
      </c>
      <c r="C1086" t="s">
        <v>259</v>
      </c>
      <c r="D1086" t="s">
        <v>174</v>
      </c>
      <c r="E1086" t="s">
        <v>207</v>
      </c>
      <c r="F1086">
        <v>1</v>
      </c>
      <c r="G1086" t="s">
        <v>257</v>
      </c>
      <c r="H1086" t="s">
        <v>257</v>
      </c>
      <c r="I1086">
        <v>0</v>
      </c>
      <c r="J1086">
        <v>0</v>
      </c>
      <c r="K1086">
        <v>1</v>
      </c>
      <c r="L1086">
        <v>0</v>
      </c>
      <c r="M1086">
        <v>0</v>
      </c>
    </row>
    <row r="1087" spans="1:15" x14ac:dyDescent="0.25">
      <c r="A1087" t="str">
        <f t="shared" si="16"/>
        <v>31 DayJanuary-March 2025NHS ShetlandUrology - Prostate</v>
      </c>
      <c r="B1087" t="s">
        <v>255</v>
      </c>
      <c r="C1087" t="s">
        <v>259</v>
      </c>
      <c r="D1087" t="s">
        <v>174</v>
      </c>
      <c r="E1087" t="s">
        <v>208</v>
      </c>
      <c r="F1087">
        <v>8</v>
      </c>
      <c r="G1087" t="s">
        <v>257</v>
      </c>
      <c r="H1087" t="s">
        <v>257</v>
      </c>
      <c r="I1087">
        <v>0</v>
      </c>
      <c r="J1087">
        <v>0</v>
      </c>
      <c r="K1087">
        <v>8</v>
      </c>
      <c r="L1087">
        <v>1</v>
      </c>
      <c r="M1087">
        <v>0</v>
      </c>
    </row>
    <row r="1088" spans="1:15" x14ac:dyDescent="0.25">
      <c r="A1088" t="str">
        <f t="shared" si="16"/>
        <v>31 DayJanuary-March 2025NHS TaysideAll Cancer Types*</v>
      </c>
      <c r="B1088" t="s">
        <v>255</v>
      </c>
      <c r="C1088" t="s">
        <v>259</v>
      </c>
      <c r="D1088" t="s">
        <v>175</v>
      </c>
      <c r="E1088" t="s">
        <v>198</v>
      </c>
      <c r="F1088">
        <v>553</v>
      </c>
      <c r="G1088" t="s">
        <v>257</v>
      </c>
      <c r="H1088" t="s">
        <v>257</v>
      </c>
      <c r="I1088">
        <v>9</v>
      </c>
      <c r="J1088">
        <v>1.62748643761302</v>
      </c>
      <c r="K1088">
        <v>544</v>
      </c>
      <c r="L1088">
        <v>14</v>
      </c>
      <c r="M1088">
        <v>36</v>
      </c>
      <c r="N1088">
        <v>14</v>
      </c>
      <c r="O1088">
        <v>8</v>
      </c>
    </row>
    <row r="1089" spans="1:15" x14ac:dyDescent="0.25">
      <c r="A1089" t="str">
        <f t="shared" si="16"/>
        <v>31 DayJanuary-March 2025NHS TaysideAll Cancer Types* (screened excluded)</v>
      </c>
      <c r="B1089" t="s">
        <v>255</v>
      </c>
      <c r="C1089" t="s">
        <v>259</v>
      </c>
      <c r="D1089" t="s">
        <v>175</v>
      </c>
      <c r="E1089" t="s">
        <v>199</v>
      </c>
      <c r="F1089">
        <v>514</v>
      </c>
      <c r="G1089" t="s">
        <v>257</v>
      </c>
      <c r="H1089" t="s">
        <v>257</v>
      </c>
      <c r="I1089">
        <v>9</v>
      </c>
      <c r="J1089">
        <v>1.75097276264591</v>
      </c>
      <c r="K1089">
        <v>505</v>
      </c>
      <c r="L1089">
        <v>13</v>
      </c>
      <c r="M1089">
        <v>32</v>
      </c>
      <c r="N1089">
        <v>15</v>
      </c>
      <c r="O1089">
        <v>8</v>
      </c>
    </row>
    <row r="1090" spans="1:15" x14ac:dyDescent="0.25">
      <c r="A1090" t="str">
        <f t="shared" si="16"/>
        <v>31 DayJanuary-March 2025NHS TaysideAll Cancer Types* (screened only)</v>
      </c>
      <c r="B1090" t="s">
        <v>255</v>
      </c>
      <c r="C1090" t="s">
        <v>259</v>
      </c>
      <c r="D1090" t="s">
        <v>175</v>
      </c>
      <c r="E1090" t="s">
        <v>200</v>
      </c>
      <c r="F1090">
        <v>39</v>
      </c>
      <c r="G1090" t="s">
        <v>257</v>
      </c>
      <c r="H1090" t="s">
        <v>257</v>
      </c>
      <c r="I1090">
        <v>0</v>
      </c>
      <c r="J1090">
        <v>0</v>
      </c>
      <c r="K1090">
        <v>39</v>
      </c>
      <c r="L1090">
        <v>1</v>
      </c>
      <c r="M1090">
        <v>4</v>
      </c>
      <c r="O1090">
        <v>5</v>
      </c>
    </row>
    <row r="1091" spans="1:15" x14ac:dyDescent="0.25">
      <c r="A1091" t="str">
        <f t="shared" ref="A1091:A1154" si="17">CONCATENATE(B1091,C1091,D1091,E1091)</f>
        <v>31 DayJanuary-March 2025NHS TaysideBreast</v>
      </c>
      <c r="B1091" t="s">
        <v>255</v>
      </c>
      <c r="C1091" t="s">
        <v>259</v>
      </c>
      <c r="D1091" t="s">
        <v>175</v>
      </c>
      <c r="E1091" t="s">
        <v>22</v>
      </c>
      <c r="F1091">
        <v>99</v>
      </c>
      <c r="G1091" t="s">
        <v>257</v>
      </c>
      <c r="H1091" t="s">
        <v>257</v>
      </c>
      <c r="I1091">
        <v>0</v>
      </c>
      <c r="J1091">
        <v>0</v>
      </c>
      <c r="K1091">
        <v>99</v>
      </c>
      <c r="L1091">
        <v>2</v>
      </c>
      <c r="M1091">
        <v>14</v>
      </c>
      <c r="O1091">
        <v>6</v>
      </c>
    </row>
    <row r="1092" spans="1:15" x14ac:dyDescent="0.25">
      <c r="A1092" t="str">
        <f t="shared" si="17"/>
        <v>31 DayJanuary-March 2025NHS TaysideBreast (screened excluded)</v>
      </c>
      <c r="B1092" t="s">
        <v>255</v>
      </c>
      <c r="C1092" t="s">
        <v>259</v>
      </c>
      <c r="D1092" t="s">
        <v>175</v>
      </c>
      <c r="E1092" t="s">
        <v>201</v>
      </c>
      <c r="F1092">
        <v>69</v>
      </c>
      <c r="G1092" t="s">
        <v>257</v>
      </c>
      <c r="H1092" t="s">
        <v>257</v>
      </c>
      <c r="I1092">
        <v>0</v>
      </c>
      <c r="J1092">
        <v>0</v>
      </c>
      <c r="K1092">
        <v>69</v>
      </c>
      <c r="L1092">
        <v>1</v>
      </c>
      <c r="M1092">
        <v>11</v>
      </c>
      <c r="O1092">
        <v>6</v>
      </c>
    </row>
    <row r="1093" spans="1:15" x14ac:dyDescent="0.25">
      <c r="A1093" t="str">
        <f t="shared" si="17"/>
        <v>31 DayJanuary-March 2025NHS TaysideBreast (screened only)</v>
      </c>
      <c r="B1093" t="s">
        <v>255</v>
      </c>
      <c r="C1093" t="s">
        <v>259</v>
      </c>
      <c r="D1093" t="s">
        <v>175</v>
      </c>
      <c r="E1093" t="s">
        <v>202</v>
      </c>
      <c r="F1093">
        <v>30</v>
      </c>
      <c r="G1093" t="s">
        <v>257</v>
      </c>
      <c r="H1093" t="s">
        <v>257</v>
      </c>
      <c r="I1093">
        <v>0</v>
      </c>
      <c r="J1093">
        <v>0</v>
      </c>
      <c r="K1093">
        <v>30</v>
      </c>
      <c r="L1093">
        <v>1</v>
      </c>
      <c r="M1093">
        <v>3</v>
      </c>
      <c r="O1093">
        <v>4</v>
      </c>
    </row>
    <row r="1094" spans="1:15" x14ac:dyDescent="0.25">
      <c r="A1094" t="str">
        <f t="shared" si="17"/>
        <v>31 DayJanuary-March 2025NHS TaysideCervical</v>
      </c>
      <c r="B1094" t="s">
        <v>255</v>
      </c>
      <c r="C1094" t="s">
        <v>259</v>
      </c>
      <c r="D1094" t="s">
        <v>175</v>
      </c>
      <c r="E1094" t="s">
        <v>23</v>
      </c>
      <c r="F1094">
        <v>6</v>
      </c>
      <c r="G1094" t="s">
        <v>257</v>
      </c>
      <c r="H1094" t="s">
        <v>257</v>
      </c>
      <c r="I1094">
        <v>0</v>
      </c>
      <c r="J1094">
        <v>0</v>
      </c>
      <c r="K1094">
        <v>6</v>
      </c>
      <c r="L1094">
        <v>0</v>
      </c>
      <c r="M1094">
        <v>0</v>
      </c>
    </row>
    <row r="1095" spans="1:15" x14ac:dyDescent="0.25">
      <c r="A1095" t="str">
        <f t="shared" si="17"/>
        <v>31 DayJanuary-March 2025NHS TaysideCervical (screened excluded)</v>
      </c>
      <c r="B1095" t="s">
        <v>255</v>
      </c>
      <c r="C1095" t="s">
        <v>259</v>
      </c>
      <c r="D1095" t="s">
        <v>175</v>
      </c>
      <c r="E1095" t="s">
        <v>24</v>
      </c>
      <c r="F1095">
        <v>4</v>
      </c>
      <c r="G1095" t="s">
        <v>257</v>
      </c>
      <c r="H1095" t="s">
        <v>257</v>
      </c>
      <c r="I1095">
        <v>0</v>
      </c>
      <c r="J1095">
        <v>0</v>
      </c>
      <c r="K1095">
        <v>4</v>
      </c>
      <c r="L1095">
        <v>0</v>
      </c>
      <c r="M1095">
        <v>0</v>
      </c>
    </row>
    <row r="1096" spans="1:15" x14ac:dyDescent="0.25">
      <c r="A1096" t="str">
        <f t="shared" si="17"/>
        <v>31 DayJanuary-March 2025NHS TaysideCervical (screened only)</v>
      </c>
      <c r="B1096" t="s">
        <v>255</v>
      </c>
      <c r="C1096" t="s">
        <v>259</v>
      </c>
      <c r="D1096" t="s">
        <v>175</v>
      </c>
      <c r="E1096" t="s">
        <v>25</v>
      </c>
      <c r="F1096">
        <v>2</v>
      </c>
      <c r="G1096" t="s">
        <v>257</v>
      </c>
      <c r="H1096" t="s">
        <v>257</v>
      </c>
      <c r="I1096">
        <v>0</v>
      </c>
      <c r="J1096">
        <v>0</v>
      </c>
      <c r="K1096">
        <v>2</v>
      </c>
      <c r="L1096">
        <v>0</v>
      </c>
      <c r="M1096">
        <v>0</v>
      </c>
    </row>
    <row r="1097" spans="1:15" x14ac:dyDescent="0.25">
      <c r="A1097" t="str">
        <f t="shared" si="17"/>
        <v>31 DayJanuary-March 2025NHS TaysideColorectal</v>
      </c>
      <c r="B1097" t="s">
        <v>255</v>
      </c>
      <c r="C1097" t="s">
        <v>259</v>
      </c>
      <c r="D1097" t="s">
        <v>175</v>
      </c>
      <c r="E1097" t="s">
        <v>26</v>
      </c>
      <c r="F1097">
        <v>79</v>
      </c>
      <c r="G1097" t="s">
        <v>257</v>
      </c>
      <c r="H1097" t="s">
        <v>257</v>
      </c>
      <c r="I1097">
        <v>0</v>
      </c>
      <c r="J1097">
        <v>0</v>
      </c>
      <c r="K1097">
        <v>79</v>
      </c>
      <c r="L1097">
        <v>3</v>
      </c>
      <c r="M1097">
        <v>6</v>
      </c>
      <c r="N1097">
        <v>7</v>
      </c>
      <c r="O1097">
        <v>8</v>
      </c>
    </row>
    <row r="1098" spans="1:15" x14ac:dyDescent="0.25">
      <c r="A1098" t="str">
        <f t="shared" si="17"/>
        <v>31 DayJanuary-March 2025NHS TaysideColorectal (screened excluded)</v>
      </c>
      <c r="B1098" t="s">
        <v>255</v>
      </c>
      <c r="C1098" t="s">
        <v>259</v>
      </c>
      <c r="D1098" t="s">
        <v>175</v>
      </c>
      <c r="E1098" t="s">
        <v>27</v>
      </c>
      <c r="F1098">
        <v>72</v>
      </c>
      <c r="G1098" t="s">
        <v>257</v>
      </c>
      <c r="H1098" t="s">
        <v>257</v>
      </c>
      <c r="I1098">
        <v>0</v>
      </c>
      <c r="J1098">
        <v>0</v>
      </c>
      <c r="K1098">
        <v>72</v>
      </c>
      <c r="L1098">
        <v>3</v>
      </c>
      <c r="M1098">
        <v>5</v>
      </c>
      <c r="N1098">
        <v>7</v>
      </c>
      <c r="O1098">
        <v>9</v>
      </c>
    </row>
    <row r="1099" spans="1:15" x14ac:dyDescent="0.25">
      <c r="A1099" t="str">
        <f t="shared" si="17"/>
        <v>31 DayJanuary-March 2025NHS TaysideColorectal (screened only)</v>
      </c>
      <c r="B1099" t="s">
        <v>255</v>
      </c>
      <c r="C1099" t="s">
        <v>259</v>
      </c>
      <c r="D1099" t="s">
        <v>175</v>
      </c>
      <c r="E1099" t="s">
        <v>28</v>
      </c>
      <c r="F1099">
        <v>7</v>
      </c>
      <c r="G1099" t="s">
        <v>257</v>
      </c>
      <c r="H1099" t="s">
        <v>257</v>
      </c>
      <c r="I1099">
        <v>0</v>
      </c>
      <c r="J1099">
        <v>0</v>
      </c>
      <c r="K1099">
        <v>7</v>
      </c>
      <c r="L1099">
        <v>0</v>
      </c>
      <c r="M1099">
        <v>1</v>
      </c>
    </row>
    <row r="1100" spans="1:15" x14ac:dyDescent="0.25">
      <c r="A1100" t="str">
        <f t="shared" si="17"/>
        <v>31 DayJanuary-March 2025NHS TaysideHead &amp; Neck</v>
      </c>
      <c r="B1100" t="s">
        <v>255</v>
      </c>
      <c r="C1100" t="s">
        <v>259</v>
      </c>
      <c r="D1100" t="s">
        <v>175</v>
      </c>
      <c r="E1100" t="s">
        <v>29</v>
      </c>
      <c r="F1100">
        <v>18</v>
      </c>
      <c r="G1100" t="s">
        <v>257</v>
      </c>
      <c r="H1100" t="s">
        <v>257</v>
      </c>
      <c r="I1100">
        <v>0</v>
      </c>
      <c r="J1100">
        <v>0</v>
      </c>
      <c r="K1100">
        <v>18</v>
      </c>
      <c r="L1100">
        <v>0</v>
      </c>
      <c r="M1100">
        <v>3</v>
      </c>
      <c r="O1100">
        <v>25</v>
      </c>
    </row>
    <row r="1101" spans="1:15" x14ac:dyDescent="0.25">
      <c r="A1101" t="str">
        <f t="shared" si="17"/>
        <v>31 DayJanuary-March 2025NHS TaysideLung</v>
      </c>
      <c r="B1101" t="s">
        <v>255</v>
      </c>
      <c r="C1101" t="s">
        <v>259</v>
      </c>
      <c r="D1101" t="s">
        <v>175</v>
      </c>
      <c r="E1101" t="s">
        <v>30</v>
      </c>
      <c r="F1101">
        <v>87</v>
      </c>
      <c r="G1101" t="s">
        <v>257</v>
      </c>
      <c r="H1101" t="s">
        <v>257</v>
      </c>
      <c r="I1101">
        <v>7</v>
      </c>
      <c r="J1101">
        <v>8.0459770114942497</v>
      </c>
      <c r="K1101">
        <v>80</v>
      </c>
      <c r="L1101">
        <v>3</v>
      </c>
      <c r="M1101">
        <v>3</v>
      </c>
      <c r="N1101">
        <v>15</v>
      </c>
      <c r="O1101">
        <v>17</v>
      </c>
    </row>
    <row r="1102" spans="1:15" x14ac:dyDescent="0.25">
      <c r="A1102" t="str">
        <f t="shared" si="17"/>
        <v>31 DayJanuary-March 2025NHS TaysideLymphoma</v>
      </c>
      <c r="B1102" t="s">
        <v>255</v>
      </c>
      <c r="C1102" t="s">
        <v>259</v>
      </c>
      <c r="D1102" t="s">
        <v>175</v>
      </c>
      <c r="E1102" t="s">
        <v>31</v>
      </c>
      <c r="F1102">
        <v>21</v>
      </c>
      <c r="G1102" t="s">
        <v>257</v>
      </c>
      <c r="H1102" t="s">
        <v>257</v>
      </c>
      <c r="I1102">
        <v>0</v>
      </c>
      <c r="J1102">
        <v>0</v>
      </c>
      <c r="K1102">
        <v>21</v>
      </c>
      <c r="L1102">
        <v>0</v>
      </c>
      <c r="M1102">
        <v>0</v>
      </c>
    </row>
    <row r="1103" spans="1:15" x14ac:dyDescent="0.25">
      <c r="A1103" t="str">
        <f t="shared" si="17"/>
        <v>31 DayJanuary-March 2025NHS TaysideMelanoma</v>
      </c>
      <c r="B1103" t="s">
        <v>255</v>
      </c>
      <c r="C1103" t="s">
        <v>259</v>
      </c>
      <c r="D1103" t="s">
        <v>175</v>
      </c>
      <c r="E1103" t="s">
        <v>32</v>
      </c>
      <c r="F1103">
        <v>33</v>
      </c>
      <c r="G1103" t="s">
        <v>257</v>
      </c>
      <c r="H1103" t="s">
        <v>257</v>
      </c>
      <c r="I1103">
        <v>0</v>
      </c>
      <c r="J1103">
        <v>0</v>
      </c>
      <c r="K1103">
        <v>33</v>
      </c>
      <c r="L1103">
        <v>2</v>
      </c>
      <c r="M1103">
        <v>0</v>
      </c>
    </row>
    <row r="1104" spans="1:15" x14ac:dyDescent="0.25">
      <c r="A1104" t="str">
        <f t="shared" si="17"/>
        <v>31 DayJanuary-March 2025NHS TaysideOvarian</v>
      </c>
      <c r="B1104" t="s">
        <v>255</v>
      </c>
      <c r="C1104" t="s">
        <v>259</v>
      </c>
      <c r="D1104" t="s">
        <v>175</v>
      </c>
      <c r="E1104" t="s">
        <v>33</v>
      </c>
      <c r="F1104">
        <v>10</v>
      </c>
      <c r="G1104" t="s">
        <v>257</v>
      </c>
      <c r="H1104" t="s">
        <v>257</v>
      </c>
      <c r="I1104">
        <v>0</v>
      </c>
      <c r="J1104">
        <v>0</v>
      </c>
      <c r="K1104">
        <v>10</v>
      </c>
      <c r="L1104">
        <v>0</v>
      </c>
      <c r="M1104">
        <v>0</v>
      </c>
    </row>
    <row r="1105" spans="1:15" x14ac:dyDescent="0.25">
      <c r="A1105" t="str">
        <f t="shared" si="17"/>
        <v>31 DayJanuary-March 2025NHS TaysideUpper GI</v>
      </c>
      <c r="B1105" t="s">
        <v>255</v>
      </c>
      <c r="C1105" t="s">
        <v>259</v>
      </c>
      <c r="D1105" t="s">
        <v>175</v>
      </c>
      <c r="E1105" t="s">
        <v>34</v>
      </c>
      <c r="F1105">
        <v>56</v>
      </c>
      <c r="G1105" t="s">
        <v>257</v>
      </c>
      <c r="H1105" t="s">
        <v>257</v>
      </c>
      <c r="I1105">
        <v>1</v>
      </c>
      <c r="J1105">
        <v>1.78571428571429</v>
      </c>
      <c r="K1105">
        <v>55</v>
      </c>
      <c r="L1105">
        <v>1</v>
      </c>
      <c r="M1105">
        <v>2</v>
      </c>
    </row>
    <row r="1106" spans="1:15" x14ac:dyDescent="0.25">
      <c r="A1106" t="str">
        <f t="shared" si="17"/>
        <v>31 DayJanuary-March 2025NHS TaysideUpper GI - Hepatopancreatobiliary</v>
      </c>
      <c r="B1106" t="s">
        <v>255</v>
      </c>
      <c r="C1106" t="s">
        <v>259</v>
      </c>
      <c r="D1106" t="s">
        <v>175</v>
      </c>
      <c r="E1106" t="s">
        <v>203</v>
      </c>
      <c r="F1106">
        <v>28</v>
      </c>
      <c r="G1106" t="s">
        <v>257</v>
      </c>
      <c r="H1106" t="s">
        <v>257</v>
      </c>
      <c r="I1106">
        <v>0</v>
      </c>
      <c r="J1106">
        <v>0</v>
      </c>
      <c r="K1106">
        <v>28</v>
      </c>
      <c r="L1106">
        <v>0</v>
      </c>
      <c r="M1106">
        <v>0</v>
      </c>
    </row>
    <row r="1107" spans="1:15" x14ac:dyDescent="0.25">
      <c r="A1107" t="str">
        <f t="shared" si="17"/>
        <v>31 DayJanuary-March 2025NHS TaysideUpper GI - Oesophagogastric</v>
      </c>
      <c r="B1107" t="s">
        <v>255</v>
      </c>
      <c r="C1107" t="s">
        <v>259</v>
      </c>
      <c r="D1107" t="s">
        <v>175</v>
      </c>
      <c r="E1107" t="s">
        <v>204</v>
      </c>
      <c r="F1107">
        <v>28</v>
      </c>
      <c r="G1107" t="s">
        <v>257</v>
      </c>
      <c r="H1107" t="s">
        <v>257</v>
      </c>
      <c r="I1107">
        <v>1</v>
      </c>
      <c r="J1107">
        <v>3.5714285714285698</v>
      </c>
      <c r="K1107">
        <v>27</v>
      </c>
      <c r="L1107">
        <v>1</v>
      </c>
      <c r="M1107">
        <v>2</v>
      </c>
    </row>
    <row r="1108" spans="1:15" x14ac:dyDescent="0.25">
      <c r="A1108" t="str">
        <f t="shared" si="17"/>
        <v>31 DayJanuary-March 2025NHS TaysideUrological</v>
      </c>
      <c r="B1108" t="s">
        <v>255</v>
      </c>
      <c r="C1108" t="s">
        <v>259</v>
      </c>
      <c r="D1108" t="s">
        <v>175</v>
      </c>
      <c r="E1108" t="s">
        <v>205</v>
      </c>
      <c r="F1108">
        <v>144</v>
      </c>
      <c r="G1108" t="s">
        <v>257</v>
      </c>
      <c r="H1108" t="s">
        <v>257</v>
      </c>
      <c r="I1108">
        <v>1</v>
      </c>
      <c r="J1108">
        <v>0.69444444444444398</v>
      </c>
      <c r="K1108">
        <v>143</v>
      </c>
      <c r="L1108">
        <v>3</v>
      </c>
      <c r="M1108">
        <v>8</v>
      </c>
      <c r="N1108">
        <v>14</v>
      </c>
      <c r="O1108">
        <v>6</v>
      </c>
    </row>
    <row r="1109" spans="1:15" x14ac:dyDescent="0.25">
      <c r="A1109" t="str">
        <f t="shared" si="17"/>
        <v>31 DayJanuary-March 2025NHS TaysideUrology - Bladder</v>
      </c>
      <c r="B1109" t="s">
        <v>255</v>
      </c>
      <c r="C1109" t="s">
        <v>259</v>
      </c>
      <c r="D1109" t="s">
        <v>175</v>
      </c>
      <c r="E1109" t="s">
        <v>206</v>
      </c>
      <c r="F1109">
        <v>15</v>
      </c>
      <c r="G1109" t="s">
        <v>257</v>
      </c>
      <c r="H1109" t="s">
        <v>257</v>
      </c>
      <c r="I1109">
        <v>0</v>
      </c>
      <c r="J1109">
        <v>0</v>
      </c>
      <c r="K1109">
        <v>15</v>
      </c>
      <c r="L1109">
        <v>1</v>
      </c>
      <c r="M1109">
        <v>4</v>
      </c>
      <c r="O1109">
        <v>6</v>
      </c>
    </row>
    <row r="1110" spans="1:15" x14ac:dyDescent="0.25">
      <c r="A1110" t="str">
        <f t="shared" si="17"/>
        <v>31 DayJanuary-March 2025NHS TaysideUrology - Other</v>
      </c>
      <c r="B1110" t="s">
        <v>255</v>
      </c>
      <c r="C1110" t="s">
        <v>259</v>
      </c>
      <c r="D1110" t="s">
        <v>175</v>
      </c>
      <c r="E1110" t="s">
        <v>207</v>
      </c>
      <c r="F1110">
        <v>32</v>
      </c>
      <c r="G1110" t="s">
        <v>257</v>
      </c>
      <c r="H1110" t="s">
        <v>257</v>
      </c>
      <c r="I1110">
        <v>1</v>
      </c>
      <c r="J1110">
        <v>3.125</v>
      </c>
      <c r="K1110">
        <v>31</v>
      </c>
      <c r="L1110">
        <v>2</v>
      </c>
      <c r="M1110">
        <v>2</v>
      </c>
    </row>
    <row r="1111" spans="1:15" x14ac:dyDescent="0.25">
      <c r="A1111" t="str">
        <f t="shared" si="17"/>
        <v>31 DayJanuary-March 2025NHS TaysideUrology - Prostate</v>
      </c>
      <c r="B1111" t="s">
        <v>255</v>
      </c>
      <c r="C1111" t="s">
        <v>259</v>
      </c>
      <c r="D1111" t="s">
        <v>175</v>
      </c>
      <c r="E1111" t="s">
        <v>208</v>
      </c>
      <c r="F1111">
        <v>97</v>
      </c>
      <c r="G1111" t="s">
        <v>257</v>
      </c>
      <c r="H1111" t="s">
        <v>257</v>
      </c>
      <c r="I1111">
        <v>0</v>
      </c>
      <c r="J1111">
        <v>0</v>
      </c>
      <c r="K1111">
        <v>97</v>
      </c>
      <c r="L1111">
        <v>0</v>
      </c>
      <c r="M1111">
        <v>2</v>
      </c>
    </row>
    <row r="1112" spans="1:15" x14ac:dyDescent="0.25">
      <c r="A1112" t="str">
        <f t="shared" si="17"/>
        <v>31 DayJanuary-March 2025NHS Western IslesAll Cancer Types*</v>
      </c>
      <c r="B1112" t="s">
        <v>255</v>
      </c>
      <c r="C1112" t="s">
        <v>259</v>
      </c>
      <c r="D1112" t="s">
        <v>176</v>
      </c>
      <c r="E1112" t="s">
        <v>198</v>
      </c>
      <c r="F1112">
        <v>23</v>
      </c>
      <c r="G1112" t="s">
        <v>257</v>
      </c>
      <c r="H1112" t="s">
        <v>257</v>
      </c>
      <c r="I1112">
        <v>0</v>
      </c>
      <c r="J1112">
        <v>0</v>
      </c>
      <c r="K1112">
        <v>23</v>
      </c>
      <c r="L1112">
        <v>1</v>
      </c>
      <c r="M1112">
        <v>0</v>
      </c>
    </row>
    <row r="1113" spans="1:15" x14ac:dyDescent="0.25">
      <c r="A1113" t="str">
        <f t="shared" si="17"/>
        <v>31 DayJanuary-March 2025NHS Western IslesAll Cancer Types* (screened excluded)</v>
      </c>
      <c r="B1113" t="s">
        <v>255</v>
      </c>
      <c r="C1113" t="s">
        <v>259</v>
      </c>
      <c r="D1113" t="s">
        <v>176</v>
      </c>
      <c r="E1113" t="s">
        <v>199</v>
      </c>
      <c r="F1113">
        <v>22</v>
      </c>
      <c r="G1113" t="s">
        <v>257</v>
      </c>
      <c r="H1113" t="s">
        <v>257</v>
      </c>
      <c r="I1113">
        <v>0</v>
      </c>
      <c r="J1113">
        <v>0</v>
      </c>
      <c r="K1113">
        <v>22</v>
      </c>
      <c r="L1113">
        <v>1</v>
      </c>
      <c r="M1113">
        <v>0</v>
      </c>
    </row>
    <row r="1114" spans="1:15" x14ac:dyDescent="0.25">
      <c r="A1114" t="str">
        <f t="shared" si="17"/>
        <v>31 DayJanuary-March 2025NHS Western IslesAll Cancer Types* (screened only)</v>
      </c>
      <c r="B1114" t="s">
        <v>255</v>
      </c>
      <c r="C1114" t="s">
        <v>259</v>
      </c>
      <c r="D1114" t="s">
        <v>176</v>
      </c>
      <c r="E1114" t="s">
        <v>200</v>
      </c>
      <c r="F1114">
        <v>1</v>
      </c>
      <c r="G1114" t="s">
        <v>257</v>
      </c>
      <c r="H1114" t="s">
        <v>257</v>
      </c>
      <c r="I1114">
        <v>0</v>
      </c>
      <c r="J1114">
        <v>0</v>
      </c>
      <c r="K1114">
        <v>1</v>
      </c>
      <c r="L1114">
        <v>0</v>
      </c>
      <c r="M1114">
        <v>0</v>
      </c>
    </row>
    <row r="1115" spans="1:15" x14ac:dyDescent="0.25">
      <c r="A1115" t="str">
        <f t="shared" si="17"/>
        <v>31 DayJanuary-March 2025NHS Western IslesBreast</v>
      </c>
      <c r="B1115" t="s">
        <v>255</v>
      </c>
      <c r="C1115" t="s">
        <v>259</v>
      </c>
      <c r="D1115" t="s">
        <v>176</v>
      </c>
      <c r="E1115" t="s">
        <v>22</v>
      </c>
      <c r="F1115">
        <v>2</v>
      </c>
      <c r="G1115" t="s">
        <v>257</v>
      </c>
      <c r="H1115" t="s">
        <v>257</v>
      </c>
      <c r="I1115">
        <v>0</v>
      </c>
      <c r="J1115">
        <v>0</v>
      </c>
      <c r="K1115">
        <v>2</v>
      </c>
      <c r="L1115">
        <v>0</v>
      </c>
      <c r="M1115">
        <v>0</v>
      </c>
    </row>
    <row r="1116" spans="1:15" x14ac:dyDescent="0.25">
      <c r="A1116" t="str">
        <f t="shared" si="17"/>
        <v>31 DayJanuary-March 2025NHS Western IslesBreast (screened excluded)</v>
      </c>
      <c r="B1116" t="s">
        <v>255</v>
      </c>
      <c r="C1116" t="s">
        <v>259</v>
      </c>
      <c r="D1116" t="s">
        <v>176</v>
      </c>
      <c r="E1116" t="s">
        <v>201</v>
      </c>
      <c r="F1116">
        <v>2</v>
      </c>
      <c r="G1116" t="s">
        <v>257</v>
      </c>
      <c r="H1116" t="s">
        <v>257</v>
      </c>
      <c r="I1116">
        <v>0</v>
      </c>
      <c r="J1116">
        <v>0</v>
      </c>
      <c r="K1116">
        <v>2</v>
      </c>
      <c r="L1116">
        <v>0</v>
      </c>
      <c r="M1116">
        <v>0</v>
      </c>
    </row>
    <row r="1117" spans="1:15" x14ac:dyDescent="0.25">
      <c r="A1117" t="str">
        <f t="shared" si="17"/>
        <v>31 DayJanuary-March 2025NHS Western IslesColorectal</v>
      </c>
      <c r="B1117" t="s">
        <v>255</v>
      </c>
      <c r="C1117" t="s">
        <v>259</v>
      </c>
      <c r="D1117" t="s">
        <v>176</v>
      </c>
      <c r="E1117" t="s">
        <v>26</v>
      </c>
      <c r="F1117">
        <v>4</v>
      </c>
      <c r="G1117" t="s">
        <v>257</v>
      </c>
      <c r="H1117" t="s">
        <v>257</v>
      </c>
      <c r="I1117">
        <v>0</v>
      </c>
      <c r="J1117">
        <v>0</v>
      </c>
      <c r="K1117">
        <v>4</v>
      </c>
      <c r="L1117">
        <v>0</v>
      </c>
      <c r="M1117">
        <v>0</v>
      </c>
    </row>
    <row r="1118" spans="1:15" x14ac:dyDescent="0.25">
      <c r="A1118" t="str">
        <f t="shared" si="17"/>
        <v>31 DayJanuary-March 2025NHS Western IslesColorectal (screened excluded)</v>
      </c>
      <c r="B1118" t="s">
        <v>255</v>
      </c>
      <c r="C1118" t="s">
        <v>259</v>
      </c>
      <c r="D1118" t="s">
        <v>176</v>
      </c>
      <c r="E1118" t="s">
        <v>27</v>
      </c>
      <c r="F1118">
        <v>3</v>
      </c>
      <c r="G1118" t="s">
        <v>257</v>
      </c>
      <c r="H1118" t="s">
        <v>257</v>
      </c>
      <c r="I1118">
        <v>0</v>
      </c>
      <c r="J1118">
        <v>0</v>
      </c>
      <c r="K1118">
        <v>3</v>
      </c>
      <c r="L1118">
        <v>0</v>
      </c>
      <c r="M1118">
        <v>0</v>
      </c>
    </row>
    <row r="1119" spans="1:15" x14ac:dyDescent="0.25">
      <c r="A1119" t="str">
        <f t="shared" si="17"/>
        <v>31 DayJanuary-March 2025NHS Western IslesColorectal (screened only)</v>
      </c>
      <c r="B1119" t="s">
        <v>255</v>
      </c>
      <c r="C1119" t="s">
        <v>259</v>
      </c>
      <c r="D1119" t="s">
        <v>176</v>
      </c>
      <c r="E1119" t="s">
        <v>28</v>
      </c>
      <c r="F1119">
        <v>1</v>
      </c>
      <c r="G1119" t="s">
        <v>257</v>
      </c>
      <c r="H1119" t="s">
        <v>257</v>
      </c>
      <c r="I1119">
        <v>0</v>
      </c>
      <c r="J1119">
        <v>0</v>
      </c>
      <c r="K1119">
        <v>1</v>
      </c>
      <c r="L1119">
        <v>0</v>
      </c>
      <c r="M1119">
        <v>0</v>
      </c>
    </row>
    <row r="1120" spans="1:15" x14ac:dyDescent="0.25">
      <c r="A1120" t="str">
        <f t="shared" si="17"/>
        <v>31 DayJanuary-March 2025NHS Western IslesLung</v>
      </c>
      <c r="B1120" t="s">
        <v>255</v>
      </c>
      <c r="C1120" t="s">
        <v>259</v>
      </c>
      <c r="D1120" t="s">
        <v>176</v>
      </c>
      <c r="E1120" t="s">
        <v>30</v>
      </c>
      <c r="F1120">
        <v>2</v>
      </c>
      <c r="G1120" t="s">
        <v>257</v>
      </c>
      <c r="H1120" t="s">
        <v>257</v>
      </c>
      <c r="I1120">
        <v>0</v>
      </c>
      <c r="J1120">
        <v>0</v>
      </c>
      <c r="K1120">
        <v>2</v>
      </c>
      <c r="L1120">
        <v>0</v>
      </c>
      <c r="M1120">
        <v>0</v>
      </c>
    </row>
    <row r="1121" spans="1:15" x14ac:dyDescent="0.25">
      <c r="A1121" t="str">
        <f t="shared" si="17"/>
        <v>31 DayJanuary-March 2025NHS Western IslesMelanoma</v>
      </c>
      <c r="B1121" t="s">
        <v>255</v>
      </c>
      <c r="C1121" t="s">
        <v>259</v>
      </c>
      <c r="D1121" t="s">
        <v>176</v>
      </c>
      <c r="E1121" t="s">
        <v>32</v>
      </c>
      <c r="F1121">
        <v>1</v>
      </c>
      <c r="G1121" t="s">
        <v>257</v>
      </c>
      <c r="H1121" t="s">
        <v>257</v>
      </c>
      <c r="I1121">
        <v>0</v>
      </c>
      <c r="J1121">
        <v>0</v>
      </c>
      <c r="K1121">
        <v>1</v>
      </c>
      <c r="L1121">
        <v>0</v>
      </c>
      <c r="M1121">
        <v>0</v>
      </c>
    </row>
    <row r="1122" spans="1:15" x14ac:dyDescent="0.25">
      <c r="A1122" t="str">
        <f t="shared" si="17"/>
        <v>31 DayJanuary-March 2025NHS Western IslesUpper GI</v>
      </c>
      <c r="B1122" t="s">
        <v>255</v>
      </c>
      <c r="C1122" t="s">
        <v>259</v>
      </c>
      <c r="D1122" t="s">
        <v>176</v>
      </c>
      <c r="E1122" t="s">
        <v>34</v>
      </c>
      <c r="F1122">
        <v>5</v>
      </c>
      <c r="G1122" t="s">
        <v>257</v>
      </c>
      <c r="H1122" t="s">
        <v>257</v>
      </c>
      <c r="I1122">
        <v>0</v>
      </c>
      <c r="J1122">
        <v>0</v>
      </c>
      <c r="K1122">
        <v>5</v>
      </c>
      <c r="L1122">
        <v>0</v>
      </c>
      <c r="M1122">
        <v>0</v>
      </c>
    </row>
    <row r="1123" spans="1:15" x14ac:dyDescent="0.25">
      <c r="A1123" t="str">
        <f t="shared" si="17"/>
        <v>31 DayJanuary-March 2025NHS Western IslesUpper GI - Hepatopancreatobiliary</v>
      </c>
      <c r="B1123" t="s">
        <v>255</v>
      </c>
      <c r="C1123" t="s">
        <v>259</v>
      </c>
      <c r="D1123" t="s">
        <v>176</v>
      </c>
      <c r="E1123" t="s">
        <v>203</v>
      </c>
      <c r="F1123">
        <v>3</v>
      </c>
      <c r="G1123" t="s">
        <v>257</v>
      </c>
      <c r="H1123" t="s">
        <v>257</v>
      </c>
      <c r="I1123">
        <v>0</v>
      </c>
      <c r="J1123">
        <v>0</v>
      </c>
      <c r="K1123">
        <v>3</v>
      </c>
      <c r="L1123">
        <v>0</v>
      </c>
      <c r="M1123">
        <v>0</v>
      </c>
    </row>
    <row r="1124" spans="1:15" x14ac:dyDescent="0.25">
      <c r="A1124" t="str">
        <f t="shared" si="17"/>
        <v>31 DayJanuary-March 2025NHS Western IslesUpper GI - Oesophagogastric</v>
      </c>
      <c r="B1124" t="s">
        <v>255</v>
      </c>
      <c r="C1124" t="s">
        <v>259</v>
      </c>
      <c r="D1124" t="s">
        <v>176</v>
      </c>
      <c r="E1124" t="s">
        <v>204</v>
      </c>
      <c r="F1124">
        <v>2</v>
      </c>
      <c r="G1124" t="s">
        <v>257</v>
      </c>
      <c r="H1124" t="s">
        <v>257</v>
      </c>
      <c r="I1124">
        <v>0</v>
      </c>
      <c r="J1124">
        <v>0</v>
      </c>
      <c r="K1124">
        <v>2</v>
      </c>
      <c r="L1124">
        <v>0</v>
      </c>
      <c r="M1124">
        <v>0</v>
      </c>
    </row>
    <row r="1125" spans="1:15" x14ac:dyDescent="0.25">
      <c r="A1125" t="str">
        <f t="shared" si="17"/>
        <v>31 DayJanuary-March 2025NHS Western IslesUrological</v>
      </c>
      <c r="B1125" t="s">
        <v>255</v>
      </c>
      <c r="C1125" t="s">
        <v>259</v>
      </c>
      <c r="D1125" t="s">
        <v>176</v>
      </c>
      <c r="E1125" t="s">
        <v>205</v>
      </c>
      <c r="F1125">
        <v>9</v>
      </c>
      <c r="G1125" t="s">
        <v>257</v>
      </c>
      <c r="H1125" t="s">
        <v>257</v>
      </c>
      <c r="I1125">
        <v>0</v>
      </c>
      <c r="J1125">
        <v>0</v>
      </c>
      <c r="K1125">
        <v>9</v>
      </c>
      <c r="L1125">
        <v>1</v>
      </c>
      <c r="M1125">
        <v>0</v>
      </c>
    </row>
    <row r="1126" spans="1:15" x14ac:dyDescent="0.25">
      <c r="A1126" t="str">
        <f t="shared" si="17"/>
        <v>31 DayJanuary-March 2025NHS Western IslesUrology - Prostate</v>
      </c>
      <c r="B1126" t="s">
        <v>255</v>
      </c>
      <c r="C1126" t="s">
        <v>259</v>
      </c>
      <c r="D1126" t="s">
        <v>176</v>
      </c>
      <c r="E1126" t="s">
        <v>208</v>
      </c>
      <c r="F1126">
        <v>9</v>
      </c>
      <c r="G1126" t="s">
        <v>257</v>
      </c>
      <c r="H1126" t="s">
        <v>257</v>
      </c>
      <c r="I1126">
        <v>0</v>
      </c>
      <c r="J1126">
        <v>0</v>
      </c>
      <c r="K1126">
        <v>9</v>
      </c>
      <c r="L1126">
        <v>1</v>
      </c>
      <c r="M1126">
        <v>0</v>
      </c>
    </row>
    <row r="1127" spans="1:15" x14ac:dyDescent="0.25">
      <c r="A1127" t="str">
        <f t="shared" si="17"/>
        <v>31 DayJanuary-March 2025SCANAll Cancer Types*</v>
      </c>
      <c r="B1127" t="s">
        <v>255</v>
      </c>
      <c r="C1127" t="s">
        <v>259</v>
      </c>
      <c r="D1127" t="s">
        <v>7</v>
      </c>
      <c r="E1127" t="s">
        <v>198</v>
      </c>
      <c r="F1127">
        <v>1884</v>
      </c>
      <c r="G1127" t="s">
        <v>257</v>
      </c>
      <c r="H1127" t="s">
        <v>257</v>
      </c>
      <c r="I1127">
        <v>20</v>
      </c>
      <c r="J1127">
        <v>1.0615711252653901</v>
      </c>
      <c r="K1127">
        <v>1864</v>
      </c>
      <c r="L1127">
        <v>59</v>
      </c>
      <c r="M1127">
        <v>202</v>
      </c>
      <c r="N1127">
        <v>20</v>
      </c>
      <c r="O1127">
        <v>18</v>
      </c>
    </row>
    <row r="1128" spans="1:15" x14ac:dyDescent="0.25">
      <c r="A1128" t="str">
        <f t="shared" si="17"/>
        <v>31 DayJanuary-March 2025SCANAll Cancer Types* (screened excluded)</v>
      </c>
      <c r="B1128" t="s">
        <v>255</v>
      </c>
      <c r="C1128" t="s">
        <v>259</v>
      </c>
      <c r="D1128" t="s">
        <v>7</v>
      </c>
      <c r="E1128" t="s">
        <v>199</v>
      </c>
      <c r="F1128">
        <v>1734</v>
      </c>
      <c r="G1128" t="s">
        <v>257</v>
      </c>
      <c r="H1128" t="s">
        <v>257</v>
      </c>
      <c r="I1128">
        <v>19</v>
      </c>
      <c r="J1128">
        <v>1.0957324106113</v>
      </c>
      <c r="K1128">
        <v>1715</v>
      </c>
      <c r="L1128">
        <v>56</v>
      </c>
      <c r="M1128">
        <v>191</v>
      </c>
      <c r="N1128">
        <v>20</v>
      </c>
      <c r="O1128">
        <v>19</v>
      </c>
    </row>
    <row r="1129" spans="1:15" x14ac:dyDescent="0.25">
      <c r="A1129" t="str">
        <f t="shared" si="17"/>
        <v>31 DayJanuary-March 2025SCANAll Cancer Types* (screened only)</v>
      </c>
      <c r="B1129" t="s">
        <v>255</v>
      </c>
      <c r="C1129" t="s">
        <v>259</v>
      </c>
      <c r="D1129" t="s">
        <v>7</v>
      </c>
      <c r="E1129" t="s">
        <v>200</v>
      </c>
      <c r="F1129">
        <v>150</v>
      </c>
      <c r="G1129" t="s">
        <v>257</v>
      </c>
      <c r="H1129" t="s">
        <v>257</v>
      </c>
      <c r="I1129">
        <v>1</v>
      </c>
      <c r="J1129">
        <v>0.66666666666666696</v>
      </c>
      <c r="K1129">
        <v>149</v>
      </c>
      <c r="L1129">
        <v>3</v>
      </c>
      <c r="M1129">
        <v>11</v>
      </c>
      <c r="N1129">
        <v>9</v>
      </c>
      <c r="O1129">
        <v>5</v>
      </c>
    </row>
    <row r="1130" spans="1:15" x14ac:dyDescent="0.25">
      <c r="A1130" t="str">
        <f t="shared" si="17"/>
        <v>31 DayJanuary-March 2025SCANBreast</v>
      </c>
      <c r="B1130" t="s">
        <v>255</v>
      </c>
      <c r="C1130" t="s">
        <v>259</v>
      </c>
      <c r="D1130" t="s">
        <v>7</v>
      </c>
      <c r="E1130" t="s">
        <v>22</v>
      </c>
      <c r="F1130">
        <v>330</v>
      </c>
      <c r="G1130" t="s">
        <v>257</v>
      </c>
      <c r="H1130" t="s">
        <v>257</v>
      </c>
      <c r="I1130">
        <v>2</v>
      </c>
      <c r="J1130">
        <v>0.60606060606060597</v>
      </c>
      <c r="K1130">
        <v>328</v>
      </c>
      <c r="L1130">
        <v>5</v>
      </c>
      <c r="M1130">
        <v>12</v>
      </c>
      <c r="N1130">
        <v>14</v>
      </c>
      <c r="O1130">
        <v>14</v>
      </c>
    </row>
    <row r="1131" spans="1:15" x14ac:dyDescent="0.25">
      <c r="A1131" t="str">
        <f t="shared" si="17"/>
        <v>31 DayJanuary-March 2025SCANBreast (screened excluded)</v>
      </c>
      <c r="B1131" t="s">
        <v>255</v>
      </c>
      <c r="C1131" t="s">
        <v>259</v>
      </c>
      <c r="D1131" t="s">
        <v>7</v>
      </c>
      <c r="E1131" t="s">
        <v>201</v>
      </c>
      <c r="F1131">
        <v>216</v>
      </c>
      <c r="G1131" t="s">
        <v>257</v>
      </c>
      <c r="H1131" t="s">
        <v>257</v>
      </c>
      <c r="I1131">
        <v>2</v>
      </c>
      <c r="J1131">
        <v>0.92592592592592604</v>
      </c>
      <c r="K1131">
        <v>214</v>
      </c>
      <c r="L1131">
        <v>4</v>
      </c>
      <c r="M1131">
        <v>11</v>
      </c>
      <c r="N1131">
        <v>13</v>
      </c>
      <c r="O1131">
        <v>13</v>
      </c>
    </row>
    <row r="1132" spans="1:15" x14ac:dyDescent="0.25">
      <c r="A1132" t="str">
        <f t="shared" si="17"/>
        <v>31 DayJanuary-March 2025SCANBreast (screened only)</v>
      </c>
      <c r="B1132" t="s">
        <v>255</v>
      </c>
      <c r="C1132" t="s">
        <v>259</v>
      </c>
      <c r="D1132" t="s">
        <v>7</v>
      </c>
      <c r="E1132" t="s">
        <v>202</v>
      </c>
      <c r="F1132">
        <v>114</v>
      </c>
      <c r="G1132" t="s">
        <v>257</v>
      </c>
      <c r="H1132" t="s">
        <v>257</v>
      </c>
      <c r="I1132">
        <v>0</v>
      </c>
      <c r="J1132">
        <v>0</v>
      </c>
      <c r="K1132">
        <v>114</v>
      </c>
      <c r="L1132">
        <v>1</v>
      </c>
      <c r="M1132">
        <v>1</v>
      </c>
    </row>
    <row r="1133" spans="1:15" x14ac:dyDescent="0.25">
      <c r="A1133" t="str">
        <f t="shared" si="17"/>
        <v>31 DayJanuary-March 2025SCANCervical</v>
      </c>
      <c r="B1133" t="s">
        <v>255</v>
      </c>
      <c r="C1133" t="s">
        <v>259</v>
      </c>
      <c r="D1133" t="s">
        <v>7</v>
      </c>
      <c r="E1133" t="s">
        <v>23</v>
      </c>
      <c r="F1133">
        <v>10</v>
      </c>
      <c r="G1133" t="s">
        <v>257</v>
      </c>
      <c r="H1133" t="s">
        <v>257</v>
      </c>
      <c r="I1133">
        <v>0</v>
      </c>
      <c r="J1133">
        <v>0</v>
      </c>
      <c r="K1133">
        <v>10</v>
      </c>
      <c r="L1133">
        <v>0</v>
      </c>
      <c r="M1133">
        <v>1</v>
      </c>
    </row>
    <row r="1134" spans="1:15" x14ac:dyDescent="0.25">
      <c r="A1134" t="str">
        <f t="shared" si="17"/>
        <v>31 DayJanuary-March 2025SCANCervical (screened excluded)</v>
      </c>
      <c r="B1134" t="s">
        <v>255</v>
      </c>
      <c r="C1134" t="s">
        <v>259</v>
      </c>
      <c r="D1134" t="s">
        <v>7</v>
      </c>
      <c r="E1134" t="s">
        <v>24</v>
      </c>
      <c r="F1134">
        <v>7</v>
      </c>
      <c r="G1134" t="s">
        <v>257</v>
      </c>
      <c r="H1134" t="s">
        <v>257</v>
      </c>
      <c r="I1134">
        <v>0</v>
      </c>
      <c r="J1134">
        <v>0</v>
      </c>
      <c r="K1134">
        <v>7</v>
      </c>
      <c r="L1134">
        <v>0</v>
      </c>
      <c r="M1134">
        <v>1</v>
      </c>
    </row>
    <row r="1135" spans="1:15" x14ac:dyDescent="0.25">
      <c r="A1135" t="str">
        <f t="shared" si="17"/>
        <v>31 DayJanuary-March 2025SCANCervical (screened only)</v>
      </c>
      <c r="B1135" t="s">
        <v>255</v>
      </c>
      <c r="C1135" t="s">
        <v>259</v>
      </c>
      <c r="D1135" t="s">
        <v>7</v>
      </c>
      <c r="E1135" t="s">
        <v>25</v>
      </c>
      <c r="F1135">
        <v>3</v>
      </c>
      <c r="G1135" t="s">
        <v>257</v>
      </c>
      <c r="H1135" t="s">
        <v>257</v>
      </c>
      <c r="I1135">
        <v>0</v>
      </c>
      <c r="J1135">
        <v>0</v>
      </c>
      <c r="K1135">
        <v>3</v>
      </c>
      <c r="L1135">
        <v>0</v>
      </c>
      <c r="M1135">
        <v>0</v>
      </c>
    </row>
    <row r="1136" spans="1:15" x14ac:dyDescent="0.25">
      <c r="A1136" t="str">
        <f t="shared" si="17"/>
        <v>31 DayJanuary-March 2025SCANColorectal</v>
      </c>
      <c r="B1136" t="s">
        <v>255</v>
      </c>
      <c r="C1136" t="s">
        <v>259</v>
      </c>
      <c r="D1136" t="s">
        <v>7</v>
      </c>
      <c r="E1136" t="s">
        <v>26</v>
      </c>
      <c r="F1136">
        <v>228</v>
      </c>
      <c r="G1136" t="s">
        <v>257</v>
      </c>
      <c r="H1136" t="s">
        <v>257</v>
      </c>
      <c r="I1136">
        <v>2</v>
      </c>
      <c r="J1136">
        <v>0.87719298245613997</v>
      </c>
      <c r="K1136">
        <v>226</v>
      </c>
      <c r="L1136">
        <v>16</v>
      </c>
      <c r="M1136">
        <v>47</v>
      </c>
      <c r="N1136">
        <v>18</v>
      </c>
      <c r="O1136">
        <v>13</v>
      </c>
    </row>
    <row r="1137" spans="1:15" x14ac:dyDescent="0.25">
      <c r="A1137" t="str">
        <f t="shared" si="17"/>
        <v>31 DayJanuary-March 2025SCANColorectal (screened excluded)</v>
      </c>
      <c r="B1137" t="s">
        <v>255</v>
      </c>
      <c r="C1137" t="s">
        <v>259</v>
      </c>
      <c r="D1137" t="s">
        <v>7</v>
      </c>
      <c r="E1137" t="s">
        <v>27</v>
      </c>
      <c r="F1137">
        <v>195</v>
      </c>
      <c r="G1137" t="s">
        <v>257</v>
      </c>
      <c r="H1137" t="s">
        <v>257</v>
      </c>
      <c r="I1137">
        <v>1</v>
      </c>
      <c r="J1137">
        <v>0.512820512820513</v>
      </c>
      <c r="K1137">
        <v>194</v>
      </c>
      <c r="L1137">
        <v>14</v>
      </c>
      <c r="M1137">
        <v>37</v>
      </c>
      <c r="N1137">
        <v>22</v>
      </c>
      <c r="O1137">
        <v>14</v>
      </c>
    </row>
    <row r="1138" spans="1:15" x14ac:dyDescent="0.25">
      <c r="A1138" t="str">
        <f t="shared" si="17"/>
        <v>31 DayJanuary-March 2025SCANColorectal (screened only)</v>
      </c>
      <c r="B1138" t="s">
        <v>255</v>
      </c>
      <c r="C1138" t="s">
        <v>259</v>
      </c>
      <c r="D1138" t="s">
        <v>7</v>
      </c>
      <c r="E1138" t="s">
        <v>28</v>
      </c>
      <c r="F1138">
        <v>33</v>
      </c>
      <c r="G1138" t="s">
        <v>257</v>
      </c>
      <c r="H1138" t="s">
        <v>257</v>
      </c>
      <c r="I1138">
        <v>1</v>
      </c>
      <c r="J1138">
        <v>3.0303030303030298</v>
      </c>
      <c r="K1138">
        <v>32</v>
      </c>
      <c r="L1138">
        <v>2</v>
      </c>
      <c r="M1138">
        <v>10</v>
      </c>
      <c r="O1138">
        <v>4</v>
      </c>
    </row>
    <row r="1139" spans="1:15" x14ac:dyDescent="0.25">
      <c r="A1139" t="str">
        <f t="shared" si="17"/>
        <v>31 DayJanuary-March 2025SCANHead &amp; Neck</v>
      </c>
      <c r="B1139" t="s">
        <v>255</v>
      </c>
      <c r="C1139" t="s">
        <v>259</v>
      </c>
      <c r="D1139" t="s">
        <v>7</v>
      </c>
      <c r="E1139" t="s">
        <v>29</v>
      </c>
      <c r="F1139">
        <v>84</v>
      </c>
      <c r="G1139" t="s">
        <v>257</v>
      </c>
      <c r="H1139" t="s">
        <v>257</v>
      </c>
      <c r="I1139">
        <v>0</v>
      </c>
      <c r="J1139">
        <v>0</v>
      </c>
      <c r="K1139">
        <v>84</v>
      </c>
      <c r="L1139">
        <v>2</v>
      </c>
      <c r="M1139">
        <v>35</v>
      </c>
      <c r="O1139">
        <v>20</v>
      </c>
    </row>
    <row r="1140" spans="1:15" x14ac:dyDescent="0.25">
      <c r="A1140" t="str">
        <f t="shared" si="17"/>
        <v>31 DayJanuary-March 2025SCANLung</v>
      </c>
      <c r="B1140" t="s">
        <v>255</v>
      </c>
      <c r="C1140" t="s">
        <v>259</v>
      </c>
      <c r="D1140" t="s">
        <v>7</v>
      </c>
      <c r="E1140" t="s">
        <v>30</v>
      </c>
      <c r="F1140">
        <v>281</v>
      </c>
      <c r="G1140" t="s">
        <v>257</v>
      </c>
      <c r="H1140" t="s">
        <v>257</v>
      </c>
      <c r="I1140">
        <v>9</v>
      </c>
      <c r="J1140">
        <v>3.2028469750889701</v>
      </c>
      <c r="K1140">
        <v>272</v>
      </c>
      <c r="L1140">
        <v>6</v>
      </c>
      <c r="M1140">
        <v>31</v>
      </c>
      <c r="N1140">
        <v>45</v>
      </c>
      <c r="O1140">
        <v>21</v>
      </c>
    </row>
    <row r="1141" spans="1:15" x14ac:dyDescent="0.25">
      <c r="A1141" t="str">
        <f t="shared" si="17"/>
        <v>31 DayJanuary-March 2025SCANLymphoma</v>
      </c>
      <c r="B1141" t="s">
        <v>255</v>
      </c>
      <c r="C1141" t="s">
        <v>259</v>
      </c>
      <c r="D1141" t="s">
        <v>7</v>
      </c>
      <c r="E1141" t="s">
        <v>31</v>
      </c>
      <c r="F1141">
        <v>76</v>
      </c>
      <c r="G1141" t="s">
        <v>257</v>
      </c>
      <c r="H1141" t="s">
        <v>257</v>
      </c>
      <c r="I1141">
        <v>0</v>
      </c>
      <c r="J1141">
        <v>0</v>
      </c>
      <c r="K1141">
        <v>76</v>
      </c>
      <c r="L1141">
        <v>1</v>
      </c>
      <c r="M1141">
        <v>5</v>
      </c>
      <c r="O1141">
        <v>9</v>
      </c>
    </row>
    <row r="1142" spans="1:15" x14ac:dyDescent="0.25">
      <c r="A1142" t="str">
        <f t="shared" si="17"/>
        <v>31 DayJanuary-March 2025SCANMelanoma</v>
      </c>
      <c r="B1142" t="s">
        <v>255</v>
      </c>
      <c r="C1142" t="s">
        <v>259</v>
      </c>
      <c r="D1142" t="s">
        <v>7</v>
      </c>
      <c r="E1142" t="s">
        <v>32</v>
      </c>
      <c r="F1142">
        <v>87</v>
      </c>
      <c r="G1142" t="s">
        <v>257</v>
      </c>
      <c r="H1142" t="s">
        <v>257</v>
      </c>
      <c r="I1142">
        <v>1</v>
      </c>
      <c r="J1142">
        <v>1.14942528735632</v>
      </c>
      <c r="K1142">
        <v>86</v>
      </c>
      <c r="L1142">
        <v>3</v>
      </c>
      <c r="M1142">
        <v>0</v>
      </c>
      <c r="N1142">
        <v>8</v>
      </c>
    </row>
    <row r="1143" spans="1:15" x14ac:dyDescent="0.25">
      <c r="A1143" t="str">
        <f t="shared" si="17"/>
        <v>31 DayJanuary-March 2025SCANOvarian</v>
      </c>
      <c r="B1143" t="s">
        <v>255</v>
      </c>
      <c r="C1143" t="s">
        <v>259</v>
      </c>
      <c r="D1143" t="s">
        <v>7</v>
      </c>
      <c r="E1143" t="s">
        <v>33</v>
      </c>
      <c r="F1143">
        <v>28</v>
      </c>
      <c r="G1143" t="s">
        <v>257</v>
      </c>
      <c r="H1143" t="s">
        <v>257</v>
      </c>
      <c r="I1143">
        <v>1</v>
      </c>
      <c r="J1143">
        <v>3.5714285714285698</v>
      </c>
      <c r="K1143">
        <v>27</v>
      </c>
      <c r="L1143">
        <v>0</v>
      </c>
      <c r="M1143">
        <v>1</v>
      </c>
    </row>
    <row r="1144" spans="1:15" x14ac:dyDescent="0.25">
      <c r="A1144" t="str">
        <f t="shared" si="17"/>
        <v>31 DayJanuary-March 2025SCANUpper GI</v>
      </c>
      <c r="B1144" t="s">
        <v>255</v>
      </c>
      <c r="C1144" t="s">
        <v>259</v>
      </c>
      <c r="D1144" t="s">
        <v>7</v>
      </c>
      <c r="E1144" t="s">
        <v>34</v>
      </c>
      <c r="F1144">
        <v>199</v>
      </c>
      <c r="G1144" t="s">
        <v>257</v>
      </c>
      <c r="H1144" t="s">
        <v>257</v>
      </c>
      <c r="I1144">
        <v>3</v>
      </c>
      <c r="J1144">
        <v>1.50753768844221</v>
      </c>
      <c r="K1144">
        <v>196</v>
      </c>
      <c r="L1144">
        <v>4</v>
      </c>
      <c r="M1144">
        <v>24</v>
      </c>
      <c r="N1144">
        <v>20</v>
      </c>
      <c r="O1144">
        <v>17</v>
      </c>
    </row>
    <row r="1145" spans="1:15" x14ac:dyDescent="0.25">
      <c r="A1145" t="str">
        <f t="shared" si="17"/>
        <v>31 DayJanuary-March 2025SCANUpper GI - Hepatopancreatobiliary</v>
      </c>
      <c r="B1145" t="s">
        <v>255</v>
      </c>
      <c r="C1145" t="s">
        <v>259</v>
      </c>
      <c r="D1145" t="s">
        <v>7</v>
      </c>
      <c r="E1145" t="s">
        <v>203</v>
      </c>
      <c r="F1145">
        <v>116</v>
      </c>
      <c r="G1145" t="s">
        <v>257</v>
      </c>
      <c r="H1145" t="s">
        <v>257</v>
      </c>
      <c r="I1145">
        <v>3</v>
      </c>
      <c r="J1145">
        <v>2.5862068965517202</v>
      </c>
      <c r="K1145">
        <v>113</v>
      </c>
      <c r="L1145">
        <v>1</v>
      </c>
      <c r="M1145">
        <v>14</v>
      </c>
      <c r="O1145">
        <v>20</v>
      </c>
    </row>
    <row r="1146" spans="1:15" x14ac:dyDescent="0.25">
      <c r="A1146" t="str">
        <f t="shared" si="17"/>
        <v>31 DayJanuary-March 2025SCANUpper GI - Oesophagogastric</v>
      </c>
      <c r="B1146" t="s">
        <v>255</v>
      </c>
      <c r="C1146" t="s">
        <v>259</v>
      </c>
      <c r="D1146" t="s">
        <v>7</v>
      </c>
      <c r="E1146" t="s">
        <v>204</v>
      </c>
      <c r="F1146">
        <v>83</v>
      </c>
      <c r="G1146" t="s">
        <v>257</v>
      </c>
      <c r="H1146" t="s">
        <v>257</v>
      </c>
      <c r="I1146">
        <v>0</v>
      </c>
      <c r="J1146">
        <v>0</v>
      </c>
      <c r="K1146">
        <v>83</v>
      </c>
      <c r="L1146">
        <v>3</v>
      </c>
      <c r="M1146">
        <v>10</v>
      </c>
      <c r="N1146">
        <v>16</v>
      </c>
      <c r="O1146">
        <v>12</v>
      </c>
    </row>
    <row r="1147" spans="1:15" x14ac:dyDescent="0.25">
      <c r="A1147" t="str">
        <f t="shared" si="17"/>
        <v>31 DayJanuary-March 2025SCANUrological</v>
      </c>
      <c r="B1147" t="s">
        <v>255</v>
      </c>
      <c r="C1147" t="s">
        <v>259</v>
      </c>
      <c r="D1147" t="s">
        <v>7</v>
      </c>
      <c r="E1147" t="s">
        <v>205</v>
      </c>
      <c r="F1147">
        <v>561</v>
      </c>
      <c r="G1147" t="s">
        <v>257</v>
      </c>
      <c r="H1147" t="s">
        <v>257</v>
      </c>
      <c r="I1147">
        <v>2</v>
      </c>
      <c r="J1147">
        <v>0.35650623885917998</v>
      </c>
      <c r="K1147">
        <v>559</v>
      </c>
      <c r="L1147">
        <v>22</v>
      </c>
      <c r="M1147">
        <v>46</v>
      </c>
      <c r="N1147">
        <v>28</v>
      </c>
      <c r="O1147">
        <v>35</v>
      </c>
    </row>
    <row r="1148" spans="1:15" x14ac:dyDescent="0.25">
      <c r="A1148" t="str">
        <f t="shared" si="17"/>
        <v>31 DayJanuary-March 2025SCANUrology - Bladder</v>
      </c>
      <c r="B1148" t="s">
        <v>255</v>
      </c>
      <c r="C1148" t="s">
        <v>259</v>
      </c>
      <c r="D1148" t="s">
        <v>7</v>
      </c>
      <c r="E1148" t="s">
        <v>206</v>
      </c>
      <c r="F1148">
        <v>41</v>
      </c>
      <c r="G1148" t="s">
        <v>257</v>
      </c>
      <c r="H1148" t="s">
        <v>257</v>
      </c>
      <c r="I1148">
        <v>0</v>
      </c>
      <c r="J1148">
        <v>0</v>
      </c>
      <c r="K1148">
        <v>41</v>
      </c>
      <c r="L1148">
        <v>2</v>
      </c>
      <c r="M1148">
        <v>4</v>
      </c>
      <c r="O1148">
        <v>28</v>
      </c>
    </row>
    <row r="1149" spans="1:15" x14ac:dyDescent="0.25">
      <c r="A1149" t="str">
        <f t="shared" si="17"/>
        <v>31 DayJanuary-March 2025SCANUrology - Other</v>
      </c>
      <c r="B1149" t="s">
        <v>255</v>
      </c>
      <c r="C1149" t="s">
        <v>259</v>
      </c>
      <c r="D1149" t="s">
        <v>7</v>
      </c>
      <c r="E1149" t="s">
        <v>207</v>
      </c>
      <c r="F1149">
        <v>102</v>
      </c>
      <c r="G1149" t="s">
        <v>257</v>
      </c>
      <c r="H1149" t="s">
        <v>257</v>
      </c>
      <c r="I1149">
        <v>2</v>
      </c>
      <c r="J1149">
        <v>1.9607843137254899</v>
      </c>
      <c r="K1149">
        <v>100</v>
      </c>
      <c r="L1149">
        <v>5</v>
      </c>
      <c r="M1149">
        <v>17</v>
      </c>
      <c r="N1149">
        <v>6</v>
      </c>
      <c r="O1149">
        <v>17</v>
      </c>
    </row>
    <row r="1150" spans="1:15" x14ac:dyDescent="0.25">
      <c r="A1150" t="str">
        <f t="shared" si="17"/>
        <v>31 DayJanuary-March 2025SCANUrology - Prostate</v>
      </c>
      <c r="B1150" t="s">
        <v>255</v>
      </c>
      <c r="C1150" t="s">
        <v>259</v>
      </c>
      <c r="D1150" t="s">
        <v>7</v>
      </c>
      <c r="E1150" t="s">
        <v>208</v>
      </c>
      <c r="F1150">
        <v>418</v>
      </c>
      <c r="G1150" t="s">
        <v>257</v>
      </c>
      <c r="H1150" t="s">
        <v>257</v>
      </c>
      <c r="I1150">
        <v>0</v>
      </c>
      <c r="J1150">
        <v>0</v>
      </c>
      <c r="K1150">
        <v>418</v>
      </c>
      <c r="L1150">
        <v>15</v>
      </c>
      <c r="M1150">
        <v>25</v>
      </c>
      <c r="N1150">
        <v>28</v>
      </c>
      <c r="O1150">
        <v>43</v>
      </c>
    </row>
    <row r="1151" spans="1:15" x14ac:dyDescent="0.25">
      <c r="A1151" t="str">
        <f t="shared" si="17"/>
        <v>31 DayJanuary-March 2025WOSCANAll Cancer Types*</v>
      </c>
      <c r="B1151" t="s">
        <v>255</v>
      </c>
      <c r="C1151" t="s">
        <v>259</v>
      </c>
      <c r="D1151" t="s">
        <v>12</v>
      </c>
      <c r="E1151" t="s">
        <v>198</v>
      </c>
      <c r="F1151">
        <v>3153</v>
      </c>
      <c r="G1151" t="s">
        <v>257</v>
      </c>
      <c r="H1151" t="s">
        <v>257</v>
      </c>
      <c r="I1151">
        <v>27</v>
      </c>
      <c r="J1151">
        <v>0.85632730732635598</v>
      </c>
      <c r="K1151">
        <v>3126</v>
      </c>
      <c r="L1151">
        <v>77</v>
      </c>
      <c r="M1151">
        <v>292</v>
      </c>
      <c r="N1151">
        <v>17</v>
      </c>
      <c r="O1151">
        <v>14</v>
      </c>
    </row>
    <row r="1152" spans="1:15" x14ac:dyDescent="0.25">
      <c r="A1152" t="str">
        <f t="shared" si="17"/>
        <v>31 DayJanuary-March 2025WOSCANAll Cancer Types* (screened excluded)</v>
      </c>
      <c r="B1152" t="s">
        <v>255</v>
      </c>
      <c r="C1152" t="s">
        <v>259</v>
      </c>
      <c r="D1152" t="s">
        <v>12</v>
      </c>
      <c r="E1152" t="s">
        <v>199</v>
      </c>
      <c r="F1152">
        <v>2824</v>
      </c>
      <c r="G1152" t="s">
        <v>257</v>
      </c>
      <c r="H1152" t="s">
        <v>257</v>
      </c>
      <c r="I1152">
        <v>27</v>
      </c>
      <c r="J1152">
        <v>0.95609065155807405</v>
      </c>
      <c r="K1152">
        <v>2797</v>
      </c>
      <c r="L1152">
        <v>59</v>
      </c>
      <c r="M1152">
        <v>239</v>
      </c>
      <c r="N1152">
        <v>19</v>
      </c>
      <c r="O1152">
        <v>14</v>
      </c>
    </row>
    <row r="1153" spans="1:15" x14ac:dyDescent="0.25">
      <c r="A1153" t="str">
        <f t="shared" si="17"/>
        <v>31 DayJanuary-March 2025WOSCANAll Cancer Types* (screened only)</v>
      </c>
      <c r="B1153" t="s">
        <v>255</v>
      </c>
      <c r="C1153" t="s">
        <v>259</v>
      </c>
      <c r="D1153" t="s">
        <v>12</v>
      </c>
      <c r="E1153" t="s">
        <v>200</v>
      </c>
      <c r="F1153">
        <v>329</v>
      </c>
      <c r="G1153" t="s">
        <v>257</v>
      </c>
      <c r="H1153" t="s">
        <v>257</v>
      </c>
      <c r="I1153">
        <v>0</v>
      </c>
      <c r="J1153">
        <v>0</v>
      </c>
      <c r="K1153">
        <v>329</v>
      </c>
      <c r="L1153">
        <v>18</v>
      </c>
      <c r="M1153">
        <v>53</v>
      </c>
      <c r="N1153">
        <v>15</v>
      </c>
      <c r="O1153">
        <v>13</v>
      </c>
    </row>
    <row r="1154" spans="1:15" x14ac:dyDescent="0.25">
      <c r="A1154" t="str">
        <f t="shared" si="17"/>
        <v>31 DayJanuary-March 2025WOSCANBreast</v>
      </c>
      <c r="B1154" t="s">
        <v>255</v>
      </c>
      <c r="C1154" t="s">
        <v>259</v>
      </c>
      <c r="D1154" t="s">
        <v>12</v>
      </c>
      <c r="E1154" t="s">
        <v>22</v>
      </c>
      <c r="F1154">
        <v>625</v>
      </c>
      <c r="G1154" t="s">
        <v>257</v>
      </c>
      <c r="H1154" t="s">
        <v>257</v>
      </c>
      <c r="I1154">
        <v>3</v>
      </c>
      <c r="J1154">
        <v>0.48</v>
      </c>
      <c r="K1154">
        <v>622</v>
      </c>
      <c r="L1154">
        <v>29</v>
      </c>
      <c r="M1154">
        <v>66</v>
      </c>
      <c r="N1154">
        <v>14</v>
      </c>
      <c r="O1154">
        <v>12</v>
      </c>
    </row>
    <row r="1155" spans="1:15" x14ac:dyDescent="0.25">
      <c r="A1155" t="str">
        <f t="shared" ref="A1155:A1218" si="18">CONCATENATE(B1155,C1155,D1155,E1155)</f>
        <v>31 DayJanuary-March 2025WOSCANBreast (screened excluded)</v>
      </c>
      <c r="B1155" t="s">
        <v>255</v>
      </c>
      <c r="C1155" t="s">
        <v>259</v>
      </c>
      <c r="D1155" t="s">
        <v>12</v>
      </c>
      <c r="E1155" t="s">
        <v>201</v>
      </c>
      <c r="F1155">
        <v>380</v>
      </c>
      <c r="G1155" t="s">
        <v>257</v>
      </c>
      <c r="H1155" t="s">
        <v>257</v>
      </c>
      <c r="I1155">
        <v>3</v>
      </c>
      <c r="J1155">
        <v>0.78947368421052599</v>
      </c>
      <c r="K1155">
        <v>377</v>
      </c>
      <c r="L1155">
        <v>12</v>
      </c>
      <c r="M1155">
        <v>45</v>
      </c>
      <c r="N1155">
        <v>14</v>
      </c>
      <c r="O1155">
        <v>12</v>
      </c>
    </row>
    <row r="1156" spans="1:15" x14ac:dyDescent="0.25">
      <c r="A1156" t="str">
        <f t="shared" si="18"/>
        <v>31 DayJanuary-March 2025WOSCANBreast (screened only)</v>
      </c>
      <c r="B1156" t="s">
        <v>255</v>
      </c>
      <c r="C1156" t="s">
        <v>259</v>
      </c>
      <c r="D1156" t="s">
        <v>12</v>
      </c>
      <c r="E1156" t="s">
        <v>202</v>
      </c>
      <c r="F1156">
        <v>245</v>
      </c>
      <c r="G1156" t="s">
        <v>257</v>
      </c>
      <c r="H1156" t="s">
        <v>257</v>
      </c>
      <c r="I1156">
        <v>0</v>
      </c>
      <c r="J1156">
        <v>0</v>
      </c>
      <c r="K1156">
        <v>245</v>
      </c>
      <c r="L1156">
        <v>17</v>
      </c>
      <c r="M1156">
        <v>21</v>
      </c>
      <c r="N1156">
        <v>16</v>
      </c>
      <c r="O1156">
        <v>12</v>
      </c>
    </row>
    <row r="1157" spans="1:15" x14ac:dyDescent="0.25">
      <c r="A1157" t="str">
        <f t="shared" si="18"/>
        <v>31 DayJanuary-March 2025WOSCANCervical</v>
      </c>
      <c r="B1157" t="s">
        <v>255</v>
      </c>
      <c r="C1157" t="s">
        <v>259</v>
      </c>
      <c r="D1157" t="s">
        <v>12</v>
      </c>
      <c r="E1157" t="s">
        <v>23</v>
      </c>
      <c r="F1157">
        <v>39</v>
      </c>
      <c r="G1157" t="s">
        <v>257</v>
      </c>
      <c r="H1157" t="s">
        <v>257</v>
      </c>
      <c r="I1157">
        <v>1</v>
      </c>
      <c r="J1157">
        <v>2.5641025641025599</v>
      </c>
      <c r="K1157">
        <v>38</v>
      </c>
      <c r="L1157">
        <v>1</v>
      </c>
      <c r="M1157">
        <v>6</v>
      </c>
      <c r="O1157">
        <v>14</v>
      </c>
    </row>
    <row r="1158" spans="1:15" x14ac:dyDescent="0.25">
      <c r="A1158" t="str">
        <f t="shared" si="18"/>
        <v>31 DayJanuary-March 2025WOSCANCervical (screened excluded)</v>
      </c>
      <c r="B1158" t="s">
        <v>255</v>
      </c>
      <c r="C1158" t="s">
        <v>259</v>
      </c>
      <c r="D1158" t="s">
        <v>12</v>
      </c>
      <c r="E1158" t="s">
        <v>24</v>
      </c>
      <c r="F1158">
        <v>30</v>
      </c>
      <c r="G1158" t="s">
        <v>257</v>
      </c>
      <c r="H1158" t="s">
        <v>257</v>
      </c>
      <c r="I1158">
        <v>1</v>
      </c>
      <c r="J1158">
        <v>3.3333333333333299</v>
      </c>
      <c r="K1158">
        <v>29</v>
      </c>
      <c r="L1158">
        <v>1</v>
      </c>
      <c r="M1158">
        <v>5</v>
      </c>
      <c r="O1158">
        <v>14</v>
      </c>
    </row>
    <row r="1159" spans="1:15" x14ac:dyDescent="0.25">
      <c r="A1159" t="str">
        <f t="shared" si="18"/>
        <v>31 DayJanuary-March 2025WOSCANCervical (screened only)</v>
      </c>
      <c r="B1159" t="s">
        <v>255</v>
      </c>
      <c r="C1159" t="s">
        <v>259</v>
      </c>
      <c r="D1159" t="s">
        <v>12</v>
      </c>
      <c r="E1159" t="s">
        <v>25</v>
      </c>
      <c r="F1159">
        <v>9</v>
      </c>
      <c r="G1159" t="s">
        <v>257</v>
      </c>
      <c r="H1159" t="s">
        <v>257</v>
      </c>
      <c r="I1159">
        <v>0</v>
      </c>
      <c r="J1159">
        <v>0</v>
      </c>
      <c r="K1159">
        <v>9</v>
      </c>
      <c r="L1159">
        <v>0</v>
      </c>
      <c r="M1159">
        <v>1</v>
      </c>
    </row>
    <row r="1160" spans="1:15" x14ac:dyDescent="0.25">
      <c r="A1160" t="str">
        <f t="shared" si="18"/>
        <v>31 DayJanuary-March 2025WOSCANColorectal</v>
      </c>
      <c r="B1160" t="s">
        <v>255</v>
      </c>
      <c r="C1160" t="s">
        <v>259</v>
      </c>
      <c r="D1160" t="s">
        <v>12</v>
      </c>
      <c r="E1160" t="s">
        <v>26</v>
      </c>
      <c r="F1160">
        <v>388</v>
      </c>
      <c r="G1160" t="s">
        <v>257</v>
      </c>
      <c r="H1160" t="s">
        <v>257</v>
      </c>
      <c r="I1160">
        <v>2</v>
      </c>
      <c r="J1160">
        <v>0.51546391752577303</v>
      </c>
      <c r="K1160">
        <v>386</v>
      </c>
      <c r="L1160">
        <v>10</v>
      </c>
      <c r="M1160">
        <v>85</v>
      </c>
      <c r="N1160">
        <v>17</v>
      </c>
      <c r="O1160">
        <v>13</v>
      </c>
    </row>
    <row r="1161" spans="1:15" x14ac:dyDescent="0.25">
      <c r="A1161" t="str">
        <f t="shared" si="18"/>
        <v>31 DayJanuary-March 2025WOSCANColorectal (screened excluded)</v>
      </c>
      <c r="B1161" t="s">
        <v>255</v>
      </c>
      <c r="C1161" t="s">
        <v>259</v>
      </c>
      <c r="D1161" t="s">
        <v>12</v>
      </c>
      <c r="E1161" t="s">
        <v>27</v>
      </c>
      <c r="F1161">
        <v>313</v>
      </c>
      <c r="G1161" t="s">
        <v>257</v>
      </c>
      <c r="H1161" t="s">
        <v>257</v>
      </c>
      <c r="I1161">
        <v>2</v>
      </c>
      <c r="J1161">
        <v>0.63897763578274802</v>
      </c>
      <c r="K1161">
        <v>311</v>
      </c>
      <c r="L1161">
        <v>9</v>
      </c>
      <c r="M1161">
        <v>54</v>
      </c>
      <c r="N1161">
        <v>19</v>
      </c>
      <c r="O1161">
        <v>12</v>
      </c>
    </row>
    <row r="1162" spans="1:15" x14ac:dyDescent="0.25">
      <c r="A1162" t="str">
        <f t="shared" si="18"/>
        <v>31 DayJanuary-March 2025WOSCANColorectal (screened only)</v>
      </c>
      <c r="B1162" t="s">
        <v>255</v>
      </c>
      <c r="C1162" t="s">
        <v>259</v>
      </c>
      <c r="D1162" t="s">
        <v>12</v>
      </c>
      <c r="E1162" t="s">
        <v>28</v>
      </c>
      <c r="F1162">
        <v>75</v>
      </c>
      <c r="G1162" t="s">
        <v>257</v>
      </c>
      <c r="H1162" t="s">
        <v>257</v>
      </c>
      <c r="I1162">
        <v>0</v>
      </c>
      <c r="J1162">
        <v>0</v>
      </c>
      <c r="K1162">
        <v>75</v>
      </c>
      <c r="L1162">
        <v>1</v>
      </c>
      <c r="M1162">
        <v>31</v>
      </c>
      <c r="O1162">
        <v>15</v>
      </c>
    </row>
    <row r="1163" spans="1:15" x14ac:dyDescent="0.25">
      <c r="A1163" t="str">
        <f t="shared" si="18"/>
        <v>31 DayJanuary-March 2025WOSCANHead &amp; Neck</v>
      </c>
      <c r="B1163" t="s">
        <v>255</v>
      </c>
      <c r="C1163" t="s">
        <v>259</v>
      </c>
      <c r="D1163" t="s">
        <v>12</v>
      </c>
      <c r="E1163" t="s">
        <v>29</v>
      </c>
      <c r="F1163">
        <v>151</v>
      </c>
      <c r="G1163" t="s">
        <v>257</v>
      </c>
      <c r="H1163" t="s">
        <v>257</v>
      </c>
      <c r="I1163">
        <v>0</v>
      </c>
      <c r="J1163">
        <v>0</v>
      </c>
      <c r="K1163">
        <v>151</v>
      </c>
      <c r="L1163">
        <v>2</v>
      </c>
      <c r="M1163">
        <v>9</v>
      </c>
      <c r="O1163">
        <v>7</v>
      </c>
    </row>
    <row r="1164" spans="1:15" x14ac:dyDescent="0.25">
      <c r="A1164" t="str">
        <f t="shared" si="18"/>
        <v>31 DayJanuary-March 2025WOSCANLung</v>
      </c>
      <c r="B1164" t="s">
        <v>255</v>
      </c>
      <c r="C1164" t="s">
        <v>259</v>
      </c>
      <c r="D1164" t="s">
        <v>12</v>
      </c>
      <c r="E1164" t="s">
        <v>30</v>
      </c>
      <c r="F1164">
        <v>444</v>
      </c>
      <c r="G1164" t="s">
        <v>257</v>
      </c>
      <c r="H1164" t="s">
        <v>257</v>
      </c>
      <c r="I1164">
        <v>12</v>
      </c>
      <c r="J1164">
        <v>2.7027027027027</v>
      </c>
      <c r="K1164">
        <v>432</v>
      </c>
      <c r="L1164">
        <v>7</v>
      </c>
      <c r="M1164">
        <v>16</v>
      </c>
      <c r="N1164">
        <v>32</v>
      </c>
      <c r="O1164">
        <v>15</v>
      </c>
    </row>
    <row r="1165" spans="1:15" x14ac:dyDescent="0.25">
      <c r="A1165" t="str">
        <f t="shared" si="18"/>
        <v>31 DayJanuary-March 2025WOSCANLymphoma</v>
      </c>
      <c r="B1165" t="s">
        <v>255</v>
      </c>
      <c r="C1165" t="s">
        <v>259</v>
      </c>
      <c r="D1165" t="s">
        <v>12</v>
      </c>
      <c r="E1165" t="s">
        <v>31</v>
      </c>
      <c r="F1165">
        <v>91</v>
      </c>
      <c r="G1165" t="s">
        <v>257</v>
      </c>
      <c r="H1165" t="s">
        <v>257</v>
      </c>
      <c r="I1165">
        <v>0</v>
      </c>
      <c r="J1165">
        <v>0</v>
      </c>
      <c r="K1165">
        <v>91</v>
      </c>
      <c r="L1165">
        <v>1</v>
      </c>
      <c r="M1165">
        <v>3</v>
      </c>
      <c r="O1165">
        <v>7</v>
      </c>
    </row>
    <row r="1166" spans="1:15" x14ac:dyDescent="0.25">
      <c r="A1166" t="str">
        <f t="shared" si="18"/>
        <v>31 DayJanuary-March 2025WOSCANMelanoma</v>
      </c>
      <c r="B1166" t="s">
        <v>255</v>
      </c>
      <c r="C1166" t="s">
        <v>259</v>
      </c>
      <c r="D1166" t="s">
        <v>12</v>
      </c>
      <c r="E1166" t="s">
        <v>32</v>
      </c>
      <c r="F1166">
        <v>170</v>
      </c>
      <c r="G1166" t="s">
        <v>257</v>
      </c>
      <c r="H1166" t="s">
        <v>257</v>
      </c>
      <c r="I1166">
        <v>0</v>
      </c>
      <c r="J1166">
        <v>0</v>
      </c>
      <c r="K1166">
        <v>170</v>
      </c>
      <c r="L1166">
        <v>9</v>
      </c>
      <c r="M1166">
        <v>1</v>
      </c>
      <c r="N1166">
        <v>21</v>
      </c>
    </row>
    <row r="1167" spans="1:15" x14ac:dyDescent="0.25">
      <c r="A1167" t="str">
        <f t="shared" si="18"/>
        <v>31 DayJanuary-March 2025WOSCANOvarian</v>
      </c>
      <c r="B1167" t="s">
        <v>255</v>
      </c>
      <c r="C1167" t="s">
        <v>259</v>
      </c>
      <c r="D1167" t="s">
        <v>12</v>
      </c>
      <c r="E1167" t="s">
        <v>33</v>
      </c>
      <c r="F1167">
        <v>52</v>
      </c>
      <c r="G1167" t="s">
        <v>257</v>
      </c>
      <c r="H1167" t="s">
        <v>257</v>
      </c>
      <c r="I1167">
        <v>1</v>
      </c>
      <c r="J1167">
        <v>1.92307692307692</v>
      </c>
      <c r="K1167">
        <v>51</v>
      </c>
      <c r="L1167">
        <v>1</v>
      </c>
      <c r="M1167">
        <v>6</v>
      </c>
      <c r="O1167">
        <v>9</v>
      </c>
    </row>
    <row r="1168" spans="1:15" x14ac:dyDescent="0.25">
      <c r="A1168" t="str">
        <f t="shared" si="18"/>
        <v>31 DayJanuary-March 2025WOSCANUpper GI</v>
      </c>
      <c r="B1168" t="s">
        <v>255</v>
      </c>
      <c r="C1168" t="s">
        <v>259</v>
      </c>
      <c r="D1168" t="s">
        <v>12</v>
      </c>
      <c r="E1168" t="s">
        <v>34</v>
      </c>
      <c r="F1168">
        <v>321</v>
      </c>
      <c r="G1168" t="s">
        <v>257</v>
      </c>
      <c r="H1168" t="s">
        <v>257</v>
      </c>
      <c r="I1168">
        <v>6</v>
      </c>
      <c r="J1168">
        <v>1.86915887850467</v>
      </c>
      <c r="K1168">
        <v>315</v>
      </c>
      <c r="L1168">
        <v>2</v>
      </c>
      <c r="M1168">
        <v>7</v>
      </c>
      <c r="O1168">
        <v>7</v>
      </c>
    </row>
    <row r="1169" spans="1:15" x14ac:dyDescent="0.25">
      <c r="A1169" t="str">
        <f t="shared" si="18"/>
        <v>31 DayJanuary-March 2025WOSCANUpper GI - Hepatopancreatobiliary</v>
      </c>
      <c r="B1169" t="s">
        <v>255</v>
      </c>
      <c r="C1169" t="s">
        <v>259</v>
      </c>
      <c r="D1169" t="s">
        <v>12</v>
      </c>
      <c r="E1169" t="s">
        <v>203</v>
      </c>
      <c r="F1169">
        <v>164</v>
      </c>
      <c r="G1169" t="s">
        <v>257</v>
      </c>
      <c r="H1169" t="s">
        <v>257</v>
      </c>
      <c r="I1169">
        <v>6</v>
      </c>
      <c r="J1169">
        <v>3.6585365853658498</v>
      </c>
      <c r="K1169">
        <v>158</v>
      </c>
      <c r="L1169">
        <v>0</v>
      </c>
      <c r="M1169">
        <v>4</v>
      </c>
      <c r="O1169">
        <v>6</v>
      </c>
    </row>
    <row r="1170" spans="1:15" x14ac:dyDescent="0.25">
      <c r="A1170" t="str">
        <f t="shared" si="18"/>
        <v>31 DayJanuary-March 2025WOSCANUpper GI - Oesophagogastric</v>
      </c>
      <c r="B1170" t="s">
        <v>255</v>
      </c>
      <c r="C1170" t="s">
        <v>259</v>
      </c>
      <c r="D1170" t="s">
        <v>12</v>
      </c>
      <c r="E1170" t="s">
        <v>204</v>
      </c>
      <c r="F1170">
        <v>157</v>
      </c>
      <c r="G1170" t="s">
        <v>257</v>
      </c>
      <c r="H1170" t="s">
        <v>257</v>
      </c>
      <c r="I1170">
        <v>0</v>
      </c>
      <c r="J1170">
        <v>0</v>
      </c>
      <c r="K1170">
        <v>157</v>
      </c>
      <c r="L1170">
        <v>2</v>
      </c>
      <c r="M1170">
        <v>3</v>
      </c>
      <c r="O1170">
        <v>7</v>
      </c>
    </row>
    <row r="1171" spans="1:15" x14ac:dyDescent="0.25">
      <c r="A1171" t="str">
        <f t="shared" si="18"/>
        <v>31 DayJanuary-March 2025WOSCANUrological</v>
      </c>
      <c r="B1171" t="s">
        <v>255</v>
      </c>
      <c r="C1171" t="s">
        <v>259</v>
      </c>
      <c r="D1171" t="s">
        <v>12</v>
      </c>
      <c r="E1171" t="s">
        <v>205</v>
      </c>
      <c r="F1171">
        <v>872</v>
      </c>
      <c r="G1171" t="s">
        <v>257</v>
      </c>
      <c r="H1171" t="s">
        <v>257</v>
      </c>
      <c r="I1171">
        <v>2</v>
      </c>
      <c r="J1171">
        <v>0.22935779816513799</v>
      </c>
      <c r="K1171">
        <v>870</v>
      </c>
      <c r="L1171">
        <v>15</v>
      </c>
      <c r="M1171">
        <v>93</v>
      </c>
      <c r="N1171">
        <v>20</v>
      </c>
      <c r="O1171">
        <v>27</v>
      </c>
    </row>
    <row r="1172" spans="1:15" x14ac:dyDescent="0.25">
      <c r="A1172" t="str">
        <f t="shared" si="18"/>
        <v>31 DayJanuary-March 2025WOSCANUrology - Bladder</v>
      </c>
      <c r="B1172" t="s">
        <v>255</v>
      </c>
      <c r="C1172" t="s">
        <v>259</v>
      </c>
      <c r="D1172" t="s">
        <v>12</v>
      </c>
      <c r="E1172" t="s">
        <v>206</v>
      </c>
      <c r="F1172">
        <v>63</v>
      </c>
      <c r="G1172" t="s">
        <v>257</v>
      </c>
      <c r="H1172" t="s">
        <v>257</v>
      </c>
      <c r="I1172">
        <v>0</v>
      </c>
      <c r="J1172">
        <v>0</v>
      </c>
      <c r="K1172">
        <v>63</v>
      </c>
      <c r="L1172">
        <v>5</v>
      </c>
      <c r="M1172">
        <v>12</v>
      </c>
      <c r="N1172">
        <v>24</v>
      </c>
      <c r="O1172">
        <v>28</v>
      </c>
    </row>
    <row r="1173" spans="1:15" x14ac:dyDescent="0.25">
      <c r="A1173" t="str">
        <f t="shared" si="18"/>
        <v>31 DayJanuary-March 2025WOSCANUrology - Other</v>
      </c>
      <c r="B1173" t="s">
        <v>255</v>
      </c>
      <c r="C1173" t="s">
        <v>259</v>
      </c>
      <c r="D1173" t="s">
        <v>12</v>
      </c>
      <c r="E1173" t="s">
        <v>207</v>
      </c>
      <c r="F1173">
        <v>168</v>
      </c>
      <c r="G1173" t="s">
        <v>257</v>
      </c>
      <c r="H1173" t="s">
        <v>257</v>
      </c>
      <c r="I1173">
        <v>2</v>
      </c>
      <c r="J1173">
        <v>1.19047619047619</v>
      </c>
      <c r="K1173">
        <v>166</v>
      </c>
      <c r="L1173">
        <v>1</v>
      </c>
      <c r="M1173">
        <v>47</v>
      </c>
      <c r="O1173">
        <v>47</v>
      </c>
    </row>
    <row r="1174" spans="1:15" x14ac:dyDescent="0.25">
      <c r="A1174" t="str">
        <f t="shared" si="18"/>
        <v>31 DayJanuary-March 2025WOSCANUrology - Prostate</v>
      </c>
      <c r="B1174" t="s">
        <v>255</v>
      </c>
      <c r="C1174" t="s">
        <v>259</v>
      </c>
      <c r="D1174" t="s">
        <v>12</v>
      </c>
      <c r="E1174" t="s">
        <v>208</v>
      </c>
      <c r="F1174">
        <v>641</v>
      </c>
      <c r="G1174" t="s">
        <v>257</v>
      </c>
      <c r="H1174" t="s">
        <v>257</v>
      </c>
      <c r="I1174">
        <v>0</v>
      </c>
      <c r="J1174">
        <v>0</v>
      </c>
      <c r="K1174">
        <v>641</v>
      </c>
      <c r="L1174">
        <v>9</v>
      </c>
      <c r="M1174">
        <v>34</v>
      </c>
      <c r="N1174">
        <v>20</v>
      </c>
      <c r="O1174">
        <v>14</v>
      </c>
    </row>
    <row r="1175" spans="1:15" x14ac:dyDescent="0.25">
      <c r="A1175" t="str">
        <f t="shared" si="18"/>
        <v>31 DayJuly-September 2024Golden Jubilee National HospitalAll Cancer Types*</v>
      </c>
      <c r="B1175" t="s">
        <v>255</v>
      </c>
      <c r="C1175" t="s">
        <v>260</v>
      </c>
      <c r="D1175" t="s">
        <v>162</v>
      </c>
      <c r="E1175" t="s">
        <v>198</v>
      </c>
      <c r="F1175">
        <v>111</v>
      </c>
      <c r="G1175" t="s">
        <v>257</v>
      </c>
      <c r="H1175" t="s">
        <v>257</v>
      </c>
      <c r="I1175">
        <v>0</v>
      </c>
      <c r="J1175">
        <v>0</v>
      </c>
      <c r="K1175">
        <v>111</v>
      </c>
      <c r="L1175">
        <v>6</v>
      </c>
      <c r="M1175">
        <v>17</v>
      </c>
      <c r="N1175">
        <v>14</v>
      </c>
      <c r="O1175">
        <v>7</v>
      </c>
    </row>
    <row r="1176" spans="1:15" x14ac:dyDescent="0.25">
      <c r="A1176" t="str">
        <f t="shared" si="18"/>
        <v>31 DayJuly-September 2024Golden Jubilee National HospitalAll Cancer Types* (screened excluded)</v>
      </c>
      <c r="B1176" t="s">
        <v>255</v>
      </c>
      <c r="C1176" t="s">
        <v>260</v>
      </c>
      <c r="D1176" t="s">
        <v>162</v>
      </c>
      <c r="E1176" t="s">
        <v>199</v>
      </c>
      <c r="F1176">
        <v>109</v>
      </c>
      <c r="G1176" t="s">
        <v>257</v>
      </c>
      <c r="H1176" t="s">
        <v>257</v>
      </c>
      <c r="I1176">
        <v>0</v>
      </c>
      <c r="J1176">
        <v>0</v>
      </c>
      <c r="K1176">
        <v>109</v>
      </c>
      <c r="L1176">
        <v>6</v>
      </c>
      <c r="M1176">
        <v>15</v>
      </c>
      <c r="N1176">
        <v>14</v>
      </c>
      <c r="O1176">
        <v>7</v>
      </c>
    </row>
    <row r="1177" spans="1:15" x14ac:dyDescent="0.25">
      <c r="A1177" t="str">
        <f t="shared" si="18"/>
        <v>31 DayJuly-September 2024Golden Jubilee National HospitalAll Cancer Types* (screened only)</v>
      </c>
      <c r="B1177" t="s">
        <v>255</v>
      </c>
      <c r="C1177" t="s">
        <v>260</v>
      </c>
      <c r="D1177" t="s">
        <v>162</v>
      </c>
      <c r="E1177" t="s">
        <v>200</v>
      </c>
      <c r="F1177">
        <v>2</v>
      </c>
      <c r="G1177" t="s">
        <v>257</v>
      </c>
      <c r="H1177" t="s">
        <v>257</v>
      </c>
      <c r="I1177">
        <v>0</v>
      </c>
      <c r="J1177">
        <v>0</v>
      </c>
      <c r="K1177">
        <v>2</v>
      </c>
      <c r="L1177">
        <v>0</v>
      </c>
      <c r="M1177">
        <v>2</v>
      </c>
    </row>
    <row r="1178" spans="1:15" x14ac:dyDescent="0.25">
      <c r="A1178" t="str">
        <f t="shared" si="18"/>
        <v>31 DayJuly-September 2024Golden Jubilee National HospitalColorectal</v>
      </c>
      <c r="B1178" t="s">
        <v>255</v>
      </c>
      <c r="C1178" t="s">
        <v>260</v>
      </c>
      <c r="D1178" t="s">
        <v>162</v>
      </c>
      <c r="E1178" t="s">
        <v>26</v>
      </c>
      <c r="F1178">
        <v>8</v>
      </c>
      <c r="G1178" t="s">
        <v>257</v>
      </c>
      <c r="H1178" t="s">
        <v>257</v>
      </c>
      <c r="I1178">
        <v>0</v>
      </c>
      <c r="J1178">
        <v>0</v>
      </c>
      <c r="K1178">
        <v>8</v>
      </c>
      <c r="L1178">
        <v>0</v>
      </c>
      <c r="M1178">
        <v>6</v>
      </c>
      <c r="O1178">
        <v>17</v>
      </c>
    </row>
    <row r="1179" spans="1:15" x14ac:dyDescent="0.25">
      <c r="A1179" t="str">
        <f t="shared" si="18"/>
        <v>31 DayJuly-September 2024Golden Jubilee National HospitalColorectal (screened excluded)</v>
      </c>
      <c r="B1179" t="s">
        <v>255</v>
      </c>
      <c r="C1179" t="s">
        <v>260</v>
      </c>
      <c r="D1179" t="s">
        <v>162</v>
      </c>
      <c r="E1179" t="s">
        <v>27</v>
      </c>
      <c r="F1179">
        <v>6</v>
      </c>
      <c r="G1179" t="s">
        <v>257</v>
      </c>
      <c r="H1179" t="s">
        <v>257</v>
      </c>
      <c r="I1179">
        <v>0</v>
      </c>
      <c r="J1179">
        <v>0</v>
      </c>
      <c r="K1179">
        <v>6</v>
      </c>
      <c r="L1179">
        <v>0</v>
      </c>
      <c r="M1179">
        <v>4</v>
      </c>
      <c r="O1179">
        <v>17</v>
      </c>
    </row>
    <row r="1180" spans="1:15" x14ac:dyDescent="0.25">
      <c r="A1180" t="str">
        <f t="shared" si="18"/>
        <v>31 DayJuly-September 2024Golden Jubilee National HospitalColorectal (screened only)</v>
      </c>
      <c r="B1180" t="s">
        <v>255</v>
      </c>
      <c r="C1180" t="s">
        <v>260</v>
      </c>
      <c r="D1180" t="s">
        <v>162</v>
      </c>
      <c r="E1180" t="s">
        <v>28</v>
      </c>
      <c r="F1180">
        <v>2</v>
      </c>
      <c r="G1180" t="s">
        <v>257</v>
      </c>
      <c r="H1180" t="s">
        <v>257</v>
      </c>
      <c r="I1180">
        <v>0</v>
      </c>
      <c r="J1180">
        <v>0</v>
      </c>
      <c r="K1180">
        <v>2</v>
      </c>
      <c r="L1180">
        <v>0</v>
      </c>
      <c r="M1180">
        <v>2</v>
      </c>
    </row>
    <row r="1181" spans="1:15" x14ac:dyDescent="0.25">
      <c r="A1181" t="str">
        <f t="shared" si="18"/>
        <v>31 DayJuly-September 2024Golden Jubilee National HospitalLung</v>
      </c>
      <c r="B1181" t="s">
        <v>255</v>
      </c>
      <c r="C1181" t="s">
        <v>260</v>
      </c>
      <c r="D1181" t="s">
        <v>162</v>
      </c>
      <c r="E1181" t="s">
        <v>30</v>
      </c>
      <c r="F1181">
        <v>103</v>
      </c>
      <c r="G1181" t="s">
        <v>257</v>
      </c>
      <c r="H1181" t="s">
        <v>257</v>
      </c>
      <c r="I1181">
        <v>0</v>
      </c>
      <c r="J1181">
        <v>0</v>
      </c>
      <c r="K1181">
        <v>103</v>
      </c>
      <c r="L1181">
        <v>6</v>
      </c>
      <c r="M1181">
        <v>11</v>
      </c>
      <c r="N1181">
        <v>14</v>
      </c>
      <c r="O1181">
        <v>4</v>
      </c>
    </row>
    <row r="1182" spans="1:15" x14ac:dyDescent="0.25">
      <c r="A1182" t="str">
        <f t="shared" si="18"/>
        <v>31 DayJuly-September 2024NCAAll Cancer Types*</v>
      </c>
      <c r="B1182" t="s">
        <v>255</v>
      </c>
      <c r="C1182" t="s">
        <v>260</v>
      </c>
      <c r="D1182" t="s">
        <v>156</v>
      </c>
      <c r="E1182" t="s">
        <v>198</v>
      </c>
      <c r="F1182">
        <v>1728</v>
      </c>
      <c r="G1182" t="s">
        <v>257</v>
      </c>
      <c r="H1182" t="s">
        <v>257</v>
      </c>
      <c r="I1182">
        <v>38</v>
      </c>
      <c r="J1182">
        <v>2.19907407407407</v>
      </c>
      <c r="K1182">
        <v>1690</v>
      </c>
      <c r="L1182">
        <v>46</v>
      </c>
      <c r="M1182">
        <v>214</v>
      </c>
      <c r="N1182">
        <v>18</v>
      </c>
      <c r="O1182">
        <v>14</v>
      </c>
    </row>
    <row r="1183" spans="1:15" x14ac:dyDescent="0.25">
      <c r="A1183" t="str">
        <f t="shared" si="18"/>
        <v>31 DayJuly-September 2024NCAAll Cancer Types* (screened excluded)</v>
      </c>
      <c r="B1183" t="s">
        <v>255</v>
      </c>
      <c r="C1183" t="s">
        <v>260</v>
      </c>
      <c r="D1183" t="s">
        <v>156</v>
      </c>
      <c r="E1183" t="s">
        <v>199</v>
      </c>
      <c r="F1183">
        <v>1565</v>
      </c>
      <c r="G1183" t="s">
        <v>257</v>
      </c>
      <c r="H1183" t="s">
        <v>257</v>
      </c>
      <c r="I1183">
        <v>38</v>
      </c>
      <c r="J1183">
        <v>2.42811501597444</v>
      </c>
      <c r="K1183">
        <v>1527</v>
      </c>
      <c r="L1183">
        <v>32</v>
      </c>
      <c r="M1183">
        <v>184</v>
      </c>
      <c r="N1183">
        <v>18</v>
      </c>
      <c r="O1183">
        <v>14</v>
      </c>
    </row>
    <row r="1184" spans="1:15" x14ac:dyDescent="0.25">
      <c r="A1184" t="str">
        <f t="shared" si="18"/>
        <v>31 DayJuly-September 2024NCAAll Cancer Types* (screened only)</v>
      </c>
      <c r="B1184" t="s">
        <v>255</v>
      </c>
      <c r="C1184" t="s">
        <v>260</v>
      </c>
      <c r="D1184" t="s">
        <v>156</v>
      </c>
      <c r="E1184" t="s">
        <v>200</v>
      </c>
      <c r="F1184">
        <v>163</v>
      </c>
      <c r="G1184" t="s">
        <v>257</v>
      </c>
      <c r="H1184" t="s">
        <v>257</v>
      </c>
      <c r="I1184">
        <v>0</v>
      </c>
      <c r="J1184">
        <v>0</v>
      </c>
      <c r="K1184">
        <v>163</v>
      </c>
      <c r="L1184">
        <v>14</v>
      </c>
      <c r="M1184">
        <v>30</v>
      </c>
      <c r="N1184">
        <v>21</v>
      </c>
      <c r="O1184">
        <v>15</v>
      </c>
    </row>
    <row r="1185" spans="1:15" x14ac:dyDescent="0.25">
      <c r="A1185" t="str">
        <f t="shared" si="18"/>
        <v>31 DayJuly-September 2024NCABreast</v>
      </c>
      <c r="B1185" t="s">
        <v>255</v>
      </c>
      <c r="C1185" t="s">
        <v>260</v>
      </c>
      <c r="D1185" t="s">
        <v>156</v>
      </c>
      <c r="E1185" t="s">
        <v>22</v>
      </c>
      <c r="F1185">
        <v>335</v>
      </c>
      <c r="G1185" t="s">
        <v>257</v>
      </c>
      <c r="H1185" t="s">
        <v>257</v>
      </c>
      <c r="I1185">
        <v>0</v>
      </c>
      <c r="J1185">
        <v>0</v>
      </c>
      <c r="K1185">
        <v>335</v>
      </c>
      <c r="L1185">
        <v>25</v>
      </c>
      <c r="M1185">
        <v>63</v>
      </c>
      <c r="N1185">
        <v>18</v>
      </c>
      <c r="O1185">
        <v>14</v>
      </c>
    </row>
    <row r="1186" spans="1:15" x14ac:dyDescent="0.25">
      <c r="A1186" t="str">
        <f t="shared" si="18"/>
        <v>31 DayJuly-September 2024NCABreast (screened excluded)</v>
      </c>
      <c r="B1186" t="s">
        <v>255</v>
      </c>
      <c r="C1186" t="s">
        <v>260</v>
      </c>
      <c r="D1186" t="s">
        <v>156</v>
      </c>
      <c r="E1186" t="s">
        <v>201</v>
      </c>
      <c r="F1186">
        <v>211</v>
      </c>
      <c r="G1186" t="s">
        <v>257</v>
      </c>
      <c r="H1186" t="s">
        <v>257</v>
      </c>
      <c r="I1186">
        <v>0</v>
      </c>
      <c r="J1186">
        <v>0</v>
      </c>
      <c r="K1186">
        <v>211</v>
      </c>
      <c r="L1186">
        <v>12</v>
      </c>
      <c r="M1186">
        <v>47</v>
      </c>
      <c r="N1186">
        <v>18</v>
      </c>
      <c r="O1186">
        <v>14</v>
      </c>
    </row>
    <row r="1187" spans="1:15" x14ac:dyDescent="0.25">
      <c r="A1187" t="str">
        <f t="shared" si="18"/>
        <v>31 DayJuly-September 2024NCABreast (screened only)</v>
      </c>
      <c r="B1187" t="s">
        <v>255</v>
      </c>
      <c r="C1187" t="s">
        <v>260</v>
      </c>
      <c r="D1187" t="s">
        <v>156</v>
      </c>
      <c r="E1187" t="s">
        <v>202</v>
      </c>
      <c r="F1187">
        <v>124</v>
      </c>
      <c r="G1187" t="s">
        <v>257</v>
      </c>
      <c r="H1187" t="s">
        <v>257</v>
      </c>
      <c r="I1187">
        <v>0</v>
      </c>
      <c r="J1187">
        <v>0</v>
      </c>
      <c r="K1187">
        <v>124</v>
      </c>
      <c r="L1187">
        <v>13</v>
      </c>
      <c r="M1187">
        <v>16</v>
      </c>
      <c r="N1187">
        <v>21</v>
      </c>
      <c r="O1187">
        <v>24</v>
      </c>
    </row>
    <row r="1188" spans="1:15" x14ac:dyDescent="0.25">
      <c r="A1188" t="str">
        <f t="shared" si="18"/>
        <v>31 DayJuly-September 2024NCACervical</v>
      </c>
      <c r="B1188" t="s">
        <v>255</v>
      </c>
      <c r="C1188" t="s">
        <v>260</v>
      </c>
      <c r="D1188" t="s">
        <v>156</v>
      </c>
      <c r="E1188" t="s">
        <v>23</v>
      </c>
      <c r="F1188">
        <v>14</v>
      </c>
      <c r="G1188" t="s">
        <v>257</v>
      </c>
      <c r="H1188" t="s">
        <v>257</v>
      </c>
      <c r="I1188">
        <v>0</v>
      </c>
      <c r="J1188">
        <v>0</v>
      </c>
      <c r="K1188">
        <v>14</v>
      </c>
      <c r="L1188">
        <v>0</v>
      </c>
      <c r="M1188">
        <v>0</v>
      </c>
    </row>
    <row r="1189" spans="1:15" x14ac:dyDescent="0.25">
      <c r="A1189" t="str">
        <f t="shared" si="18"/>
        <v>31 DayJuly-September 2024NCACervical (screened excluded)</v>
      </c>
      <c r="B1189" t="s">
        <v>255</v>
      </c>
      <c r="C1189" t="s">
        <v>260</v>
      </c>
      <c r="D1189" t="s">
        <v>156</v>
      </c>
      <c r="E1189" t="s">
        <v>24</v>
      </c>
      <c r="F1189">
        <v>11</v>
      </c>
      <c r="G1189" t="s">
        <v>257</v>
      </c>
      <c r="H1189" t="s">
        <v>257</v>
      </c>
      <c r="I1189">
        <v>0</v>
      </c>
      <c r="J1189">
        <v>0</v>
      </c>
      <c r="K1189">
        <v>11</v>
      </c>
      <c r="L1189">
        <v>0</v>
      </c>
      <c r="M1189">
        <v>0</v>
      </c>
    </row>
    <row r="1190" spans="1:15" x14ac:dyDescent="0.25">
      <c r="A1190" t="str">
        <f t="shared" si="18"/>
        <v>31 DayJuly-September 2024NCACervical (screened only)</v>
      </c>
      <c r="B1190" t="s">
        <v>255</v>
      </c>
      <c r="C1190" t="s">
        <v>260</v>
      </c>
      <c r="D1190" t="s">
        <v>156</v>
      </c>
      <c r="E1190" t="s">
        <v>25</v>
      </c>
      <c r="F1190">
        <v>3</v>
      </c>
      <c r="G1190" t="s">
        <v>257</v>
      </c>
      <c r="H1190" t="s">
        <v>257</v>
      </c>
      <c r="I1190">
        <v>0</v>
      </c>
      <c r="J1190">
        <v>0</v>
      </c>
      <c r="K1190">
        <v>3</v>
      </c>
      <c r="L1190">
        <v>0</v>
      </c>
      <c r="M1190">
        <v>0</v>
      </c>
    </row>
    <row r="1191" spans="1:15" x14ac:dyDescent="0.25">
      <c r="A1191" t="str">
        <f t="shared" si="18"/>
        <v>31 DayJuly-September 2024NCAColorectal</v>
      </c>
      <c r="B1191" t="s">
        <v>255</v>
      </c>
      <c r="C1191" t="s">
        <v>260</v>
      </c>
      <c r="D1191" t="s">
        <v>156</v>
      </c>
      <c r="E1191" t="s">
        <v>26</v>
      </c>
      <c r="F1191">
        <v>247</v>
      </c>
      <c r="G1191" t="s">
        <v>257</v>
      </c>
      <c r="H1191" t="s">
        <v>257</v>
      </c>
      <c r="I1191">
        <v>6</v>
      </c>
      <c r="J1191">
        <v>2.42914979757085</v>
      </c>
      <c r="K1191">
        <v>241</v>
      </c>
      <c r="L1191">
        <v>1</v>
      </c>
      <c r="M1191">
        <v>44</v>
      </c>
      <c r="O1191">
        <v>12</v>
      </c>
    </row>
    <row r="1192" spans="1:15" x14ac:dyDescent="0.25">
      <c r="A1192" t="str">
        <f t="shared" si="18"/>
        <v>31 DayJuly-September 2024NCAColorectal (screened excluded)</v>
      </c>
      <c r="B1192" t="s">
        <v>255</v>
      </c>
      <c r="C1192" t="s">
        <v>260</v>
      </c>
      <c r="D1192" t="s">
        <v>156</v>
      </c>
      <c r="E1192" t="s">
        <v>27</v>
      </c>
      <c r="F1192">
        <v>211</v>
      </c>
      <c r="G1192" t="s">
        <v>257</v>
      </c>
      <c r="H1192" t="s">
        <v>257</v>
      </c>
      <c r="I1192">
        <v>6</v>
      </c>
      <c r="J1192">
        <v>2.8436018957345999</v>
      </c>
      <c r="K1192">
        <v>205</v>
      </c>
      <c r="L1192">
        <v>0</v>
      </c>
      <c r="M1192">
        <v>30</v>
      </c>
      <c r="O1192">
        <v>12</v>
      </c>
    </row>
    <row r="1193" spans="1:15" x14ac:dyDescent="0.25">
      <c r="A1193" t="str">
        <f t="shared" si="18"/>
        <v>31 DayJuly-September 2024NCAColorectal (screened only)</v>
      </c>
      <c r="B1193" t="s">
        <v>255</v>
      </c>
      <c r="C1193" t="s">
        <v>260</v>
      </c>
      <c r="D1193" t="s">
        <v>156</v>
      </c>
      <c r="E1193" t="s">
        <v>28</v>
      </c>
      <c r="F1193">
        <v>36</v>
      </c>
      <c r="G1193" t="s">
        <v>257</v>
      </c>
      <c r="H1193" t="s">
        <v>257</v>
      </c>
      <c r="I1193">
        <v>0</v>
      </c>
      <c r="J1193">
        <v>0</v>
      </c>
      <c r="K1193">
        <v>36</v>
      </c>
      <c r="L1193">
        <v>1</v>
      </c>
      <c r="M1193">
        <v>14</v>
      </c>
      <c r="O1193">
        <v>14</v>
      </c>
    </row>
    <row r="1194" spans="1:15" x14ac:dyDescent="0.25">
      <c r="A1194" t="str">
        <f t="shared" si="18"/>
        <v>31 DayJuly-September 2024NCAHead &amp; Neck</v>
      </c>
      <c r="B1194" t="s">
        <v>255</v>
      </c>
      <c r="C1194" t="s">
        <v>260</v>
      </c>
      <c r="D1194" t="s">
        <v>156</v>
      </c>
      <c r="E1194" t="s">
        <v>29</v>
      </c>
      <c r="F1194">
        <v>62</v>
      </c>
      <c r="G1194" t="s">
        <v>257</v>
      </c>
      <c r="H1194" t="s">
        <v>257</v>
      </c>
      <c r="I1194">
        <v>4</v>
      </c>
      <c r="J1194">
        <v>6.4516129032258096</v>
      </c>
      <c r="K1194">
        <v>58</v>
      </c>
      <c r="L1194">
        <v>1</v>
      </c>
      <c r="M1194">
        <v>11</v>
      </c>
      <c r="O1194">
        <v>20</v>
      </c>
    </row>
    <row r="1195" spans="1:15" x14ac:dyDescent="0.25">
      <c r="A1195" t="str">
        <f t="shared" si="18"/>
        <v>31 DayJuly-September 2024NCALung</v>
      </c>
      <c r="B1195" t="s">
        <v>255</v>
      </c>
      <c r="C1195" t="s">
        <v>260</v>
      </c>
      <c r="D1195" t="s">
        <v>156</v>
      </c>
      <c r="E1195" t="s">
        <v>30</v>
      </c>
      <c r="F1195">
        <v>252</v>
      </c>
      <c r="G1195" t="s">
        <v>257</v>
      </c>
      <c r="H1195" t="s">
        <v>257</v>
      </c>
      <c r="I1195">
        <v>12</v>
      </c>
      <c r="J1195">
        <v>4.7619047619047601</v>
      </c>
      <c r="K1195">
        <v>240</v>
      </c>
      <c r="L1195">
        <v>3</v>
      </c>
      <c r="M1195">
        <v>11</v>
      </c>
      <c r="N1195">
        <v>8</v>
      </c>
      <c r="O1195">
        <v>15</v>
      </c>
    </row>
    <row r="1196" spans="1:15" x14ac:dyDescent="0.25">
      <c r="A1196" t="str">
        <f t="shared" si="18"/>
        <v>31 DayJuly-September 2024NCALymphoma</v>
      </c>
      <c r="B1196" t="s">
        <v>255</v>
      </c>
      <c r="C1196" t="s">
        <v>260</v>
      </c>
      <c r="D1196" t="s">
        <v>156</v>
      </c>
      <c r="E1196" t="s">
        <v>31</v>
      </c>
      <c r="F1196">
        <v>75</v>
      </c>
      <c r="G1196" t="s">
        <v>257</v>
      </c>
      <c r="H1196" t="s">
        <v>257</v>
      </c>
      <c r="I1196">
        <v>0</v>
      </c>
      <c r="J1196">
        <v>0</v>
      </c>
      <c r="K1196">
        <v>75</v>
      </c>
      <c r="L1196">
        <v>0</v>
      </c>
      <c r="M1196">
        <v>1</v>
      </c>
    </row>
    <row r="1197" spans="1:15" x14ac:dyDescent="0.25">
      <c r="A1197" t="str">
        <f t="shared" si="18"/>
        <v>31 DayJuly-September 2024NCAMelanoma</v>
      </c>
      <c r="B1197" t="s">
        <v>255</v>
      </c>
      <c r="C1197" t="s">
        <v>260</v>
      </c>
      <c r="D1197" t="s">
        <v>156</v>
      </c>
      <c r="E1197" t="s">
        <v>32</v>
      </c>
      <c r="F1197">
        <v>108</v>
      </c>
      <c r="G1197" t="s">
        <v>257</v>
      </c>
      <c r="H1197" t="s">
        <v>257</v>
      </c>
      <c r="I1197">
        <v>3</v>
      </c>
      <c r="J1197">
        <v>2.7777777777777799</v>
      </c>
      <c r="K1197">
        <v>105</v>
      </c>
      <c r="L1197">
        <v>2</v>
      </c>
      <c r="M1197">
        <v>2</v>
      </c>
    </row>
    <row r="1198" spans="1:15" x14ac:dyDescent="0.25">
      <c r="A1198" t="str">
        <f t="shared" si="18"/>
        <v>31 DayJuly-September 2024NCAOvarian</v>
      </c>
      <c r="B1198" t="s">
        <v>255</v>
      </c>
      <c r="C1198" t="s">
        <v>260</v>
      </c>
      <c r="D1198" t="s">
        <v>156</v>
      </c>
      <c r="E1198" t="s">
        <v>33</v>
      </c>
      <c r="F1198">
        <v>29</v>
      </c>
      <c r="G1198" t="s">
        <v>257</v>
      </c>
      <c r="H1198" t="s">
        <v>257</v>
      </c>
      <c r="I1198">
        <v>2</v>
      </c>
      <c r="J1198">
        <v>6.8965517241379297</v>
      </c>
      <c r="K1198">
        <v>27</v>
      </c>
      <c r="L1198">
        <v>2</v>
      </c>
      <c r="M1198">
        <v>4</v>
      </c>
      <c r="O1198">
        <v>11</v>
      </c>
    </row>
    <row r="1199" spans="1:15" x14ac:dyDescent="0.25">
      <c r="A1199" t="str">
        <f t="shared" si="18"/>
        <v>31 DayJuly-September 2024NCAUpper GI</v>
      </c>
      <c r="B1199" t="s">
        <v>255</v>
      </c>
      <c r="C1199" t="s">
        <v>260</v>
      </c>
      <c r="D1199" t="s">
        <v>156</v>
      </c>
      <c r="E1199" t="s">
        <v>34</v>
      </c>
      <c r="F1199">
        <v>185</v>
      </c>
      <c r="G1199" t="s">
        <v>257</v>
      </c>
      <c r="H1199" t="s">
        <v>257</v>
      </c>
      <c r="I1199">
        <v>7</v>
      </c>
      <c r="J1199">
        <v>3.7837837837837802</v>
      </c>
      <c r="K1199">
        <v>178</v>
      </c>
      <c r="L1199">
        <v>1</v>
      </c>
      <c r="M1199">
        <v>8</v>
      </c>
      <c r="O1199">
        <v>16</v>
      </c>
    </row>
    <row r="1200" spans="1:15" x14ac:dyDescent="0.25">
      <c r="A1200" t="str">
        <f t="shared" si="18"/>
        <v>31 DayJuly-September 2024NCAUpper GI - Hepatopancreatobiliary</v>
      </c>
      <c r="B1200" t="s">
        <v>255</v>
      </c>
      <c r="C1200" t="s">
        <v>260</v>
      </c>
      <c r="D1200" t="s">
        <v>156</v>
      </c>
      <c r="E1200" t="s">
        <v>203</v>
      </c>
      <c r="F1200">
        <v>101</v>
      </c>
      <c r="G1200" t="s">
        <v>257</v>
      </c>
      <c r="H1200" t="s">
        <v>257</v>
      </c>
      <c r="I1200">
        <v>4</v>
      </c>
      <c r="J1200">
        <v>3.9603960396039599</v>
      </c>
      <c r="K1200">
        <v>97</v>
      </c>
      <c r="L1200">
        <v>0</v>
      </c>
      <c r="M1200">
        <v>1</v>
      </c>
    </row>
    <row r="1201" spans="1:15" x14ac:dyDescent="0.25">
      <c r="A1201" t="str">
        <f t="shared" si="18"/>
        <v>31 DayJuly-September 2024NCAUpper GI - Oesophagogastric</v>
      </c>
      <c r="B1201" t="s">
        <v>255</v>
      </c>
      <c r="C1201" t="s">
        <v>260</v>
      </c>
      <c r="D1201" t="s">
        <v>156</v>
      </c>
      <c r="E1201" t="s">
        <v>204</v>
      </c>
      <c r="F1201">
        <v>84</v>
      </c>
      <c r="G1201" t="s">
        <v>257</v>
      </c>
      <c r="H1201" t="s">
        <v>257</v>
      </c>
      <c r="I1201">
        <v>3</v>
      </c>
      <c r="J1201">
        <v>3.5714285714285698</v>
      </c>
      <c r="K1201">
        <v>81</v>
      </c>
      <c r="L1201">
        <v>1</v>
      </c>
      <c r="M1201">
        <v>7</v>
      </c>
      <c r="O1201">
        <v>16</v>
      </c>
    </row>
    <row r="1202" spans="1:15" x14ac:dyDescent="0.25">
      <c r="A1202" t="str">
        <f t="shared" si="18"/>
        <v>31 DayJuly-September 2024NCAUrological</v>
      </c>
      <c r="B1202" t="s">
        <v>255</v>
      </c>
      <c r="C1202" t="s">
        <v>260</v>
      </c>
      <c r="D1202" t="s">
        <v>156</v>
      </c>
      <c r="E1202" t="s">
        <v>205</v>
      </c>
      <c r="F1202">
        <v>421</v>
      </c>
      <c r="G1202" t="s">
        <v>257</v>
      </c>
      <c r="H1202" t="s">
        <v>257</v>
      </c>
      <c r="I1202">
        <v>4</v>
      </c>
      <c r="J1202">
        <v>0.95011876484560598</v>
      </c>
      <c r="K1202">
        <v>417</v>
      </c>
      <c r="L1202">
        <v>11</v>
      </c>
      <c r="M1202">
        <v>70</v>
      </c>
      <c r="N1202">
        <v>32</v>
      </c>
      <c r="O1202">
        <v>14</v>
      </c>
    </row>
    <row r="1203" spans="1:15" x14ac:dyDescent="0.25">
      <c r="A1203" t="str">
        <f t="shared" si="18"/>
        <v>31 DayJuly-September 2024NCAUrology - Bladder</v>
      </c>
      <c r="B1203" t="s">
        <v>255</v>
      </c>
      <c r="C1203" t="s">
        <v>260</v>
      </c>
      <c r="D1203" t="s">
        <v>156</v>
      </c>
      <c r="E1203" t="s">
        <v>206</v>
      </c>
      <c r="F1203">
        <v>48</v>
      </c>
      <c r="G1203" t="s">
        <v>257</v>
      </c>
      <c r="H1203" t="s">
        <v>257</v>
      </c>
      <c r="I1203">
        <v>1</v>
      </c>
      <c r="J1203">
        <v>2.0833333333333299</v>
      </c>
      <c r="K1203">
        <v>47</v>
      </c>
      <c r="L1203">
        <v>4</v>
      </c>
      <c r="M1203">
        <v>18</v>
      </c>
      <c r="N1203">
        <v>47</v>
      </c>
      <c r="O1203">
        <v>10</v>
      </c>
    </row>
    <row r="1204" spans="1:15" x14ac:dyDescent="0.25">
      <c r="A1204" t="str">
        <f t="shared" si="18"/>
        <v>31 DayJuly-September 2024NCAUrology - Other</v>
      </c>
      <c r="B1204" t="s">
        <v>255</v>
      </c>
      <c r="C1204" t="s">
        <v>260</v>
      </c>
      <c r="D1204" t="s">
        <v>156</v>
      </c>
      <c r="E1204" t="s">
        <v>207</v>
      </c>
      <c r="F1204">
        <v>69</v>
      </c>
      <c r="G1204" t="s">
        <v>257</v>
      </c>
      <c r="H1204" t="s">
        <v>257</v>
      </c>
      <c r="I1204">
        <v>1</v>
      </c>
      <c r="J1204">
        <v>1.4492753623188399</v>
      </c>
      <c r="K1204">
        <v>68</v>
      </c>
      <c r="L1204">
        <v>1</v>
      </c>
      <c r="M1204">
        <v>32</v>
      </c>
      <c r="O1204">
        <v>28</v>
      </c>
    </row>
    <row r="1205" spans="1:15" x14ac:dyDescent="0.25">
      <c r="A1205" t="str">
        <f t="shared" si="18"/>
        <v>31 DayJuly-September 2024NCAUrology - Prostate</v>
      </c>
      <c r="B1205" t="s">
        <v>255</v>
      </c>
      <c r="C1205" t="s">
        <v>260</v>
      </c>
      <c r="D1205" t="s">
        <v>156</v>
      </c>
      <c r="E1205" t="s">
        <v>208</v>
      </c>
      <c r="F1205">
        <v>304</v>
      </c>
      <c r="G1205" t="s">
        <v>257</v>
      </c>
      <c r="H1205" t="s">
        <v>257</v>
      </c>
      <c r="I1205">
        <v>2</v>
      </c>
      <c r="J1205">
        <v>0.65789473684210498</v>
      </c>
      <c r="K1205">
        <v>302</v>
      </c>
      <c r="L1205">
        <v>6</v>
      </c>
      <c r="M1205">
        <v>20</v>
      </c>
      <c r="N1205">
        <v>38</v>
      </c>
      <c r="O1205">
        <v>13</v>
      </c>
    </row>
    <row r="1206" spans="1:15" x14ac:dyDescent="0.25">
      <c r="A1206" t="str">
        <f t="shared" si="18"/>
        <v>31 DayJuly-September 2024NHS Ayrshire &amp; ArranAll Cancer Types*</v>
      </c>
      <c r="B1206" t="s">
        <v>255</v>
      </c>
      <c r="C1206" t="s">
        <v>260</v>
      </c>
      <c r="D1206" t="s">
        <v>163</v>
      </c>
      <c r="E1206" t="s">
        <v>198</v>
      </c>
      <c r="F1206">
        <v>408</v>
      </c>
      <c r="G1206" t="s">
        <v>257</v>
      </c>
      <c r="H1206" t="s">
        <v>257</v>
      </c>
      <c r="I1206">
        <v>11</v>
      </c>
      <c r="J1206">
        <v>2.6960784313725501</v>
      </c>
      <c r="K1206">
        <v>397</v>
      </c>
      <c r="L1206">
        <v>7</v>
      </c>
      <c r="M1206">
        <v>24</v>
      </c>
      <c r="N1206">
        <v>12</v>
      </c>
      <c r="O1206">
        <v>14</v>
      </c>
    </row>
    <row r="1207" spans="1:15" x14ac:dyDescent="0.25">
      <c r="A1207" t="str">
        <f t="shared" si="18"/>
        <v>31 DayJuly-September 2024NHS Ayrshire &amp; ArranAll Cancer Types* (screened excluded)</v>
      </c>
      <c r="B1207" t="s">
        <v>255</v>
      </c>
      <c r="C1207" t="s">
        <v>260</v>
      </c>
      <c r="D1207" t="s">
        <v>163</v>
      </c>
      <c r="E1207" t="s">
        <v>199</v>
      </c>
      <c r="F1207">
        <v>345</v>
      </c>
      <c r="G1207" t="s">
        <v>257</v>
      </c>
      <c r="H1207" t="s">
        <v>257</v>
      </c>
      <c r="I1207">
        <v>11</v>
      </c>
      <c r="J1207">
        <v>3.1884057971014501</v>
      </c>
      <c r="K1207">
        <v>334</v>
      </c>
      <c r="L1207">
        <v>6</v>
      </c>
      <c r="M1207">
        <v>12</v>
      </c>
      <c r="N1207">
        <v>12</v>
      </c>
      <c r="O1207">
        <v>10</v>
      </c>
    </row>
    <row r="1208" spans="1:15" x14ac:dyDescent="0.25">
      <c r="A1208" t="str">
        <f t="shared" si="18"/>
        <v>31 DayJuly-September 2024NHS Ayrshire &amp; ArranAll Cancer Types* (screened only)</v>
      </c>
      <c r="B1208" t="s">
        <v>255</v>
      </c>
      <c r="C1208" t="s">
        <v>260</v>
      </c>
      <c r="D1208" t="s">
        <v>163</v>
      </c>
      <c r="E1208" t="s">
        <v>200</v>
      </c>
      <c r="F1208">
        <v>63</v>
      </c>
      <c r="G1208" t="s">
        <v>257</v>
      </c>
      <c r="H1208" t="s">
        <v>257</v>
      </c>
      <c r="I1208">
        <v>0</v>
      </c>
      <c r="J1208">
        <v>0</v>
      </c>
      <c r="K1208">
        <v>63</v>
      </c>
      <c r="L1208">
        <v>1</v>
      </c>
      <c r="M1208">
        <v>12</v>
      </c>
      <c r="O1208">
        <v>20</v>
      </c>
    </row>
    <row r="1209" spans="1:15" x14ac:dyDescent="0.25">
      <c r="A1209" t="str">
        <f t="shared" si="18"/>
        <v>31 DayJuly-September 2024NHS Ayrshire &amp; ArranBreast</v>
      </c>
      <c r="B1209" t="s">
        <v>255</v>
      </c>
      <c r="C1209" t="s">
        <v>260</v>
      </c>
      <c r="D1209" t="s">
        <v>163</v>
      </c>
      <c r="E1209" t="s">
        <v>22</v>
      </c>
      <c r="F1209">
        <v>85</v>
      </c>
      <c r="G1209" t="s">
        <v>257</v>
      </c>
      <c r="H1209" t="s">
        <v>257</v>
      </c>
      <c r="I1209">
        <v>0</v>
      </c>
      <c r="J1209">
        <v>0</v>
      </c>
      <c r="K1209">
        <v>85</v>
      </c>
      <c r="L1209">
        <v>7</v>
      </c>
      <c r="M1209">
        <v>8</v>
      </c>
      <c r="N1209">
        <v>12</v>
      </c>
      <c r="O1209">
        <v>10</v>
      </c>
    </row>
    <row r="1210" spans="1:15" x14ac:dyDescent="0.25">
      <c r="A1210" t="str">
        <f t="shared" si="18"/>
        <v>31 DayJuly-September 2024NHS Ayrshire &amp; ArranBreast (screened excluded)</v>
      </c>
      <c r="B1210" t="s">
        <v>255</v>
      </c>
      <c r="C1210" t="s">
        <v>260</v>
      </c>
      <c r="D1210" t="s">
        <v>163</v>
      </c>
      <c r="E1210" t="s">
        <v>201</v>
      </c>
      <c r="F1210">
        <v>40</v>
      </c>
      <c r="G1210" t="s">
        <v>257</v>
      </c>
      <c r="H1210" t="s">
        <v>257</v>
      </c>
      <c r="I1210">
        <v>0</v>
      </c>
      <c r="J1210">
        <v>0</v>
      </c>
      <c r="K1210">
        <v>40</v>
      </c>
      <c r="L1210">
        <v>6</v>
      </c>
      <c r="M1210">
        <v>3</v>
      </c>
      <c r="N1210">
        <v>12</v>
      </c>
      <c r="O1210">
        <v>8</v>
      </c>
    </row>
    <row r="1211" spans="1:15" x14ac:dyDescent="0.25">
      <c r="A1211" t="str">
        <f t="shared" si="18"/>
        <v>31 DayJuly-September 2024NHS Ayrshire &amp; ArranBreast (screened only)</v>
      </c>
      <c r="B1211" t="s">
        <v>255</v>
      </c>
      <c r="C1211" t="s">
        <v>260</v>
      </c>
      <c r="D1211" t="s">
        <v>163</v>
      </c>
      <c r="E1211" t="s">
        <v>202</v>
      </c>
      <c r="F1211">
        <v>45</v>
      </c>
      <c r="G1211" t="s">
        <v>257</v>
      </c>
      <c r="H1211" t="s">
        <v>257</v>
      </c>
      <c r="I1211">
        <v>0</v>
      </c>
      <c r="J1211">
        <v>0</v>
      </c>
      <c r="K1211">
        <v>45</v>
      </c>
      <c r="L1211">
        <v>1</v>
      </c>
      <c r="M1211">
        <v>5</v>
      </c>
      <c r="O1211">
        <v>11</v>
      </c>
    </row>
    <row r="1212" spans="1:15" x14ac:dyDescent="0.25">
      <c r="A1212" t="str">
        <f t="shared" si="18"/>
        <v>31 DayJuly-September 2024NHS Ayrshire &amp; ArranColorectal</v>
      </c>
      <c r="B1212" t="s">
        <v>255</v>
      </c>
      <c r="C1212" t="s">
        <v>260</v>
      </c>
      <c r="D1212" t="s">
        <v>163</v>
      </c>
      <c r="E1212" t="s">
        <v>26</v>
      </c>
      <c r="F1212">
        <v>54</v>
      </c>
      <c r="G1212" t="s">
        <v>257</v>
      </c>
      <c r="H1212" t="s">
        <v>257</v>
      </c>
      <c r="I1212">
        <v>0</v>
      </c>
      <c r="J1212">
        <v>0</v>
      </c>
      <c r="K1212">
        <v>54</v>
      </c>
      <c r="L1212">
        <v>0</v>
      </c>
      <c r="M1212">
        <v>14</v>
      </c>
      <c r="O1212">
        <v>18</v>
      </c>
    </row>
    <row r="1213" spans="1:15" x14ac:dyDescent="0.25">
      <c r="A1213" t="str">
        <f t="shared" si="18"/>
        <v>31 DayJuly-September 2024NHS Ayrshire &amp; ArranColorectal (screened excluded)</v>
      </c>
      <c r="B1213" t="s">
        <v>255</v>
      </c>
      <c r="C1213" t="s">
        <v>260</v>
      </c>
      <c r="D1213" t="s">
        <v>163</v>
      </c>
      <c r="E1213" t="s">
        <v>27</v>
      </c>
      <c r="F1213">
        <v>36</v>
      </c>
      <c r="G1213" t="s">
        <v>257</v>
      </c>
      <c r="H1213" t="s">
        <v>257</v>
      </c>
      <c r="I1213">
        <v>0</v>
      </c>
      <c r="J1213">
        <v>0</v>
      </c>
      <c r="K1213">
        <v>36</v>
      </c>
      <c r="L1213">
        <v>0</v>
      </c>
      <c r="M1213">
        <v>7</v>
      </c>
      <c r="O1213">
        <v>11</v>
      </c>
    </row>
    <row r="1214" spans="1:15" x14ac:dyDescent="0.25">
      <c r="A1214" t="str">
        <f t="shared" si="18"/>
        <v>31 DayJuly-September 2024NHS Ayrshire &amp; ArranColorectal (screened only)</v>
      </c>
      <c r="B1214" t="s">
        <v>255</v>
      </c>
      <c r="C1214" t="s">
        <v>260</v>
      </c>
      <c r="D1214" t="s">
        <v>163</v>
      </c>
      <c r="E1214" t="s">
        <v>28</v>
      </c>
      <c r="F1214">
        <v>18</v>
      </c>
      <c r="G1214" t="s">
        <v>257</v>
      </c>
      <c r="H1214" t="s">
        <v>257</v>
      </c>
      <c r="I1214">
        <v>0</v>
      </c>
      <c r="J1214">
        <v>0</v>
      </c>
      <c r="K1214">
        <v>18</v>
      </c>
      <c r="L1214">
        <v>0</v>
      </c>
      <c r="M1214">
        <v>7</v>
      </c>
      <c r="O1214">
        <v>21</v>
      </c>
    </row>
    <row r="1215" spans="1:15" x14ac:dyDescent="0.25">
      <c r="A1215" t="str">
        <f t="shared" si="18"/>
        <v>31 DayJuly-September 2024NHS Ayrshire &amp; ArranHead &amp; Neck</v>
      </c>
      <c r="B1215" t="s">
        <v>255</v>
      </c>
      <c r="C1215" t="s">
        <v>260</v>
      </c>
      <c r="D1215" t="s">
        <v>163</v>
      </c>
      <c r="E1215" t="s">
        <v>29</v>
      </c>
      <c r="F1215">
        <v>13</v>
      </c>
      <c r="G1215" t="s">
        <v>257</v>
      </c>
      <c r="H1215" t="s">
        <v>257</v>
      </c>
      <c r="I1215">
        <v>0</v>
      </c>
      <c r="J1215">
        <v>0</v>
      </c>
      <c r="K1215">
        <v>13</v>
      </c>
      <c r="L1215">
        <v>0</v>
      </c>
      <c r="M1215">
        <v>1</v>
      </c>
    </row>
    <row r="1216" spans="1:15" x14ac:dyDescent="0.25">
      <c r="A1216" t="str">
        <f t="shared" si="18"/>
        <v>31 DayJuly-September 2024NHS Ayrshire &amp; ArranLung</v>
      </c>
      <c r="B1216" t="s">
        <v>255</v>
      </c>
      <c r="C1216" t="s">
        <v>260</v>
      </c>
      <c r="D1216" t="s">
        <v>163</v>
      </c>
      <c r="E1216" t="s">
        <v>30</v>
      </c>
      <c r="F1216">
        <v>61</v>
      </c>
      <c r="G1216" t="s">
        <v>257</v>
      </c>
      <c r="H1216" t="s">
        <v>257</v>
      </c>
      <c r="I1216">
        <v>7</v>
      </c>
      <c r="J1216">
        <v>11.4754098360656</v>
      </c>
      <c r="K1216">
        <v>54</v>
      </c>
      <c r="L1216">
        <v>0</v>
      </c>
      <c r="M1216">
        <v>0</v>
      </c>
    </row>
    <row r="1217" spans="1:15" x14ac:dyDescent="0.25">
      <c r="A1217" t="str">
        <f t="shared" si="18"/>
        <v>31 DayJuly-September 2024NHS Ayrshire &amp; ArranLymphoma</v>
      </c>
      <c r="B1217" t="s">
        <v>255</v>
      </c>
      <c r="C1217" t="s">
        <v>260</v>
      </c>
      <c r="D1217" t="s">
        <v>163</v>
      </c>
      <c r="E1217" t="s">
        <v>31</v>
      </c>
      <c r="F1217">
        <v>22</v>
      </c>
      <c r="G1217" t="s">
        <v>257</v>
      </c>
      <c r="H1217" t="s">
        <v>257</v>
      </c>
      <c r="I1217">
        <v>0</v>
      </c>
      <c r="J1217">
        <v>0</v>
      </c>
      <c r="K1217">
        <v>22</v>
      </c>
      <c r="L1217">
        <v>0</v>
      </c>
      <c r="M1217">
        <v>0</v>
      </c>
    </row>
    <row r="1218" spans="1:15" x14ac:dyDescent="0.25">
      <c r="A1218" t="str">
        <f t="shared" si="18"/>
        <v>31 DayJuly-September 2024NHS Ayrshire &amp; ArranMelanoma</v>
      </c>
      <c r="B1218" t="s">
        <v>255</v>
      </c>
      <c r="C1218" t="s">
        <v>260</v>
      </c>
      <c r="D1218" t="s">
        <v>163</v>
      </c>
      <c r="E1218" t="s">
        <v>32</v>
      </c>
      <c r="F1218">
        <v>19</v>
      </c>
      <c r="G1218" t="s">
        <v>257</v>
      </c>
      <c r="H1218" t="s">
        <v>257</v>
      </c>
      <c r="I1218">
        <v>0</v>
      </c>
      <c r="J1218">
        <v>0</v>
      </c>
      <c r="K1218">
        <v>19</v>
      </c>
      <c r="L1218">
        <v>0</v>
      </c>
      <c r="M1218">
        <v>0</v>
      </c>
    </row>
    <row r="1219" spans="1:15" x14ac:dyDescent="0.25">
      <c r="A1219" t="str">
        <f t="shared" ref="A1219:A1282" si="19">CONCATENATE(B1219,C1219,D1219,E1219)</f>
        <v>31 DayJuly-September 2024NHS Ayrshire &amp; ArranOvarian</v>
      </c>
      <c r="B1219" t="s">
        <v>255</v>
      </c>
      <c r="C1219" t="s">
        <v>260</v>
      </c>
      <c r="D1219" t="s">
        <v>163</v>
      </c>
      <c r="E1219" t="s">
        <v>33</v>
      </c>
      <c r="F1219">
        <v>4</v>
      </c>
      <c r="G1219" t="s">
        <v>257</v>
      </c>
      <c r="H1219" t="s">
        <v>257</v>
      </c>
      <c r="I1219">
        <v>0</v>
      </c>
      <c r="J1219">
        <v>0</v>
      </c>
      <c r="K1219">
        <v>4</v>
      </c>
      <c r="L1219">
        <v>0</v>
      </c>
      <c r="M1219">
        <v>0</v>
      </c>
    </row>
    <row r="1220" spans="1:15" x14ac:dyDescent="0.25">
      <c r="A1220" t="str">
        <f t="shared" si="19"/>
        <v>31 DayJuly-September 2024NHS Ayrshire &amp; ArranUpper GI</v>
      </c>
      <c r="B1220" t="s">
        <v>255</v>
      </c>
      <c r="C1220" t="s">
        <v>260</v>
      </c>
      <c r="D1220" t="s">
        <v>163</v>
      </c>
      <c r="E1220" t="s">
        <v>34</v>
      </c>
      <c r="F1220">
        <v>48</v>
      </c>
      <c r="G1220" t="s">
        <v>257</v>
      </c>
      <c r="H1220" t="s">
        <v>257</v>
      </c>
      <c r="I1220">
        <v>4</v>
      </c>
      <c r="J1220">
        <v>8.3333333333333304</v>
      </c>
      <c r="K1220">
        <v>44</v>
      </c>
      <c r="L1220">
        <v>0</v>
      </c>
      <c r="M1220">
        <v>0</v>
      </c>
    </row>
    <row r="1221" spans="1:15" x14ac:dyDescent="0.25">
      <c r="A1221" t="str">
        <f t="shared" si="19"/>
        <v>31 DayJuly-September 2024NHS Ayrshire &amp; ArranUpper GI - Hepatopancreatobiliary</v>
      </c>
      <c r="B1221" t="s">
        <v>255</v>
      </c>
      <c r="C1221" t="s">
        <v>260</v>
      </c>
      <c r="D1221" t="s">
        <v>163</v>
      </c>
      <c r="E1221" t="s">
        <v>203</v>
      </c>
      <c r="F1221">
        <v>24</v>
      </c>
      <c r="G1221" t="s">
        <v>257</v>
      </c>
      <c r="H1221" t="s">
        <v>257</v>
      </c>
      <c r="I1221">
        <v>4</v>
      </c>
      <c r="J1221">
        <v>16.6666666666667</v>
      </c>
      <c r="K1221">
        <v>20</v>
      </c>
      <c r="L1221">
        <v>0</v>
      </c>
      <c r="M1221">
        <v>0</v>
      </c>
    </row>
    <row r="1222" spans="1:15" x14ac:dyDescent="0.25">
      <c r="A1222" t="str">
        <f t="shared" si="19"/>
        <v>31 DayJuly-September 2024NHS Ayrshire &amp; ArranUpper GI - Oesophagogastric</v>
      </c>
      <c r="B1222" t="s">
        <v>255</v>
      </c>
      <c r="C1222" t="s">
        <v>260</v>
      </c>
      <c r="D1222" t="s">
        <v>163</v>
      </c>
      <c r="E1222" t="s">
        <v>204</v>
      </c>
      <c r="F1222">
        <v>24</v>
      </c>
      <c r="G1222" t="s">
        <v>257</v>
      </c>
      <c r="H1222" t="s">
        <v>257</v>
      </c>
      <c r="I1222">
        <v>0</v>
      </c>
      <c r="J1222">
        <v>0</v>
      </c>
      <c r="K1222">
        <v>24</v>
      </c>
      <c r="L1222">
        <v>0</v>
      </c>
      <c r="M1222">
        <v>0</v>
      </c>
    </row>
    <row r="1223" spans="1:15" x14ac:dyDescent="0.25">
      <c r="A1223" t="str">
        <f t="shared" si="19"/>
        <v>31 DayJuly-September 2024NHS Ayrshire &amp; ArranUrological</v>
      </c>
      <c r="B1223" t="s">
        <v>255</v>
      </c>
      <c r="C1223" t="s">
        <v>260</v>
      </c>
      <c r="D1223" t="s">
        <v>163</v>
      </c>
      <c r="E1223" t="s">
        <v>205</v>
      </c>
      <c r="F1223">
        <v>102</v>
      </c>
      <c r="G1223" t="s">
        <v>257</v>
      </c>
      <c r="H1223" t="s">
        <v>257</v>
      </c>
      <c r="I1223">
        <v>0</v>
      </c>
      <c r="J1223">
        <v>0</v>
      </c>
      <c r="K1223">
        <v>102</v>
      </c>
      <c r="L1223">
        <v>0</v>
      </c>
      <c r="M1223">
        <v>1</v>
      </c>
    </row>
    <row r="1224" spans="1:15" x14ac:dyDescent="0.25">
      <c r="A1224" t="str">
        <f t="shared" si="19"/>
        <v>31 DayJuly-September 2024NHS Ayrshire &amp; ArranUrology - Bladder</v>
      </c>
      <c r="B1224" t="s">
        <v>255</v>
      </c>
      <c r="C1224" t="s">
        <v>260</v>
      </c>
      <c r="D1224" t="s">
        <v>163</v>
      </c>
      <c r="E1224" t="s">
        <v>206</v>
      </c>
      <c r="F1224">
        <v>8</v>
      </c>
      <c r="G1224" t="s">
        <v>257</v>
      </c>
      <c r="H1224" t="s">
        <v>257</v>
      </c>
      <c r="I1224">
        <v>0</v>
      </c>
      <c r="J1224">
        <v>0</v>
      </c>
      <c r="K1224">
        <v>8</v>
      </c>
      <c r="L1224">
        <v>0</v>
      </c>
      <c r="M1224">
        <v>0</v>
      </c>
    </row>
    <row r="1225" spans="1:15" x14ac:dyDescent="0.25">
      <c r="A1225" t="str">
        <f t="shared" si="19"/>
        <v>31 DayJuly-September 2024NHS Ayrshire &amp; ArranUrology - Other</v>
      </c>
      <c r="B1225" t="s">
        <v>255</v>
      </c>
      <c r="C1225" t="s">
        <v>260</v>
      </c>
      <c r="D1225" t="s">
        <v>163</v>
      </c>
      <c r="E1225" t="s">
        <v>207</v>
      </c>
      <c r="F1225">
        <v>5</v>
      </c>
      <c r="G1225" t="s">
        <v>257</v>
      </c>
      <c r="H1225" t="s">
        <v>257</v>
      </c>
      <c r="I1225">
        <v>0</v>
      </c>
      <c r="J1225">
        <v>0</v>
      </c>
      <c r="K1225">
        <v>5</v>
      </c>
      <c r="L1225">
        <v>0</v>
      </c>
      <c r="M1225">
        <v>0</v>
      </c>
    </row>
    <row r="1226" spans="1:15" x14ac:dyDescent="0.25">
      <c r="A1226" t="str">
        <f t="shared" si="19"/>
        <v>31 DayJuly-September 2024NHS Ayrshire &amp; ArranUrology - Prostate</v>
      </c>
      <c r="B1226" t="s">
        <v>255</v>
      </c>
      <c r="C1226" t="s">
        <v>260</v>
      </c>
      <c r="D1226" t="s">
        <v>163</v>
      </c>
      <c r="E1226" t="s">
        <v>208</v>
      </c>
      <c r="F1226">
        <v>89</v>
      </c>
      <c r="G1226" t="s">
        <v>257</v>
      </c>
      <c r="H1226" t="s">
        <v>257</v>
      </c>
      <c r="I1226">
        <v>0</v>
      </c>
      <c r="J1226">
        <v>0</v>
      </c>
      <c r="K1226">
        <v>89</v>
      </c>
      <c r="L1226">
        <v>0</v>
      </c>
      <c r="M1226">
        <v>1</v>
      </c>
    </row>
    <row r="1227" spans="1:15" x14ac:dyDescent="0.25">
      <c r="A1227" t="str">
        <f t="shared" si="19"/>
        <v>31 DayJuly-September 2024NHS BordersAll Cancer Types*</v>
      </c>
      <c r="B1227" t="s">
        <v>255</v>
      </c>
      <c r="C1227" t="s">
        <v>260</v>
      </c>
      <c r="D1227" t="s">
        <v>164</v>
      </c>
      <c r="E1227" t="s">
        <v>198</v>
      </c>
      <c r="F1227">
        <v>117</v>
      </c>
      <c r="G1227" t="s">
        <v>257</v>
      </c>
      <c r="H1227" t="s">
        <v>257</v>
      </c>
      <c r="I1227">
        <v>0</v>
      </c>
      <c r="J1227">
        <v>0</v>
      </c>
      <c r="K1227">
        <v>117</v>
      </c>
      <c r="L1227">
        <v>4</v>
      </c>
      <c r="M1227">
        <v>17</v>
      </c>
      <c r="N1227">
        <v>12</v>
      </c>
      <c r="O1227">
        <v>8</v>
      </c>
    </row>
    <row r="1228" spans="1:15" x14ac:dyDescent="0.25">
      <c r="A1228" t="str">
        <f t="shared" si="19"/>
        <v>31 DayJuly-September 2024NHS BordersAll Cancer Types* (screened excluded)</v>
      </c>
      <c r="B1228" t="s">
        <v>255</v>
      </c>
      <c r="C1228" t="s">
        <v>260</v>
      </c>
      <c r="D1228" t="s">
        <v>164</v>
      </c>
      <c r="E1228" t="s">
        <v>199</v>
      </c>
      <c r="F1228">
        <v>98</v>
      </c>
      <c r="G1228" t="s">
        <v>257</v>
      </c>
      <c r="H1228" t="s">
        <v>257</v>
      </c>
      <c r="I1228">
        <v>0</v>
      </c>
      <c r="J1228">
        <v>0</v>
      </c>
      <c r="K1228">
        <v>98</v>
      </c>
      <c r="L1228">
        <v>4</v>
      </c>
      <c r="M1228">
        <v>13</v>
      </c>
      <c r="N1228">
        <v>12</v>
      </c>
      <c r="O1228">
        <v>7</v>
      </c>
    </row>
    <row r="1229" spans="1:15" x14ac:dyDescent="0.25">
      <c r="A1229" t="str">
        <f t="shared" si="19"/>
        <v>31 DayJuly-September 2024NHS BordersAll Cancer Types* (screened only)</v>
      </c>
      <c r="B1229" t="s">
        <v>255</v>
      </c>
      <c r="C1229" t="s">
        <v>260</v>
      </c>
      <c r="D1229" t="s">
        <v>164</v>
      </c>
      <c r="E1229" t="s">
        <v>200</v>
      </c>
      <c r="F1229">
        <v>19</v>
      </c>
      <c r="G1229" t="s">
        <v>257</v>
      </c>
      <c r="H1229" t="s">
        <v>257</v>
      </c>
      <c r="I1229">
        <v>0</v>
      </c>
      <c r="J1229">
        <v>0</v>
      </c>
      <c r="K1229">
        <v>19</v>
      </c>
      <c r="L1229">
        <v>0</v>
      </c>
      <c r="M1229">
        <v>4</v>
      </c>
      <c r="O1229">
        <v>11</v>
      </c>
    </row>
    <row r="1230" spans="1:15" x14ac:dyDescent="0.25">
      <c r="A1230" t="str">
        <f t="shared" si="19"/>
        <v>31 DayJuly-September 2024NHS BordersBreast</v>
      </c>
      <c r="B1230" t="s">
        <v>255</v>
      </c>
      <c r="C1230" t="s">
        <v>260</v>
      </c>
      <c r="D1230" t="s">
        <v>164</v>
      </c>
      <c r="E1230" t="s">
        <v>22</v>
      </c>
      <c r="F1230">
        <v>29</v>
      </c>
      <c r="G1230" t="s">
        <v>257</v>
      </c>
      <c r="H1230" t="s">
        <v>257</v>
      </c>
      <c r="I1230">
        <v>0</v>
      </c>
      <c r="J1230">
        <v>0</v>
      </c>
      <c r="K1230">
        <v>29</v>
      </c>
      <c r="L1230">
        <v>1</v>
      </c>
      <c r="M1230">
        <v>8</v>
      </c>
      <c r="O1230">
        <v>8</v>
      </c>
    </row>
    <row r="1231" spans="1:15" x14ac:dyDescent="0.25">
      <c r="A1231" t="str">
        <f t="shared" si="19"/>
        <v>31 DayJuly-September 2024NHS BordersBreast (screened excluded)</v>
      </c>
      <c r="B1231" t="s">
        <v>255</v>
      </c>
      <c r="C1231" t="s">
        <v>260</v>
      </c>
      <c r="D1231" t="s">
        <v>164</v>
      </c>
      <c r="E1231" t="s">
        <v>201</v>
      </c>
      <c r="F1231">
        <v>14</v>
      </c>
      <c r="G1231" t="s">
        <v>257</v>
      </c>
      <c r="H1231" t="s">
        <v>257</v>
      </c>
      <c r="I1231">
        <v>0</v>
      </c>
      <c r="J1231">
        <v>0</v>
      </c>
      <c r="K1231">
        <v>14</v>
      </c>
      <c r="L1231">
        <v>1</v>
      </c>
      <c r="M1231">
        <v>4</v>
      </c>
      <c r="O1231">
        <v>4</v>
      </c>
    </row>
    <row r="1232" spans="1:15" x14ac:dyDescent="0.25">
      <c r="A1232" t="str">
        <f t="shared" si="19"/>
        <v>31 DayJuly-September 2024NHS BordersBreast (screened only)</v>
      </c>
      <c r="B1232" t="s">
        <v>255</v>
      </c>
      <c r="C1232" t="s">
        <v>260</v>
      </c>
      <c r="D1232" t="s">
        <v>164</v>
      </c>
      <c r="E1232" t="s">
        <v>202</v>
      </c>
      <c r="F1232">
        <v>15</v>
      </c>
      <c r="G1232" t="s">
        <v>257</v>
      </c>
      <c r="H1232" t="s">
        <v>257</v>
      </c>
      <c r="I1232">
        <v>0</v>
      </c>
      <c r="J1232">
        <v>0</v>
      </c>
      <c r="K1232">
        <v>15</v>
      </c>
      <c r="L1232">
        <v>0</v>
      </c>
      <c r="M1232">
        <v>4</v>
      </c>
      <c r="O1232">
        <v>11</v>
      </c>
    </row>
    <row r="1233" spans="1:15" x14ac:dyDescent="0.25">
      <c r="A1233" t="str">
        <f t="shared" si="19"/>
        <v>31 DayJuly-September 2024NHS BordersColorectal</v>
      </c>
      <c r="B1233" t="s">
        <v>255</v>
      </c>
      <c r="C1233" t="s">
        <v>260</v>
      </c>
      <c r="D1233" t="s">
        <v>164</v>
      </c>
      <c r="E1233" t="s">
        <v>26</v>
      </c>
      <c r="F1233">
        <v>21</v>
      </c>
      <c r="G1233" t="s">
        <v>257</v>
      </c>
      <c r="H1233" t="s">
        <v>257</v>
      </c>
      <c r="I1233">
        <v>0</v>
      </c>
      <c r="J1233">
        <v>0</v>
      </c>
      <c r="K1233">
        <v>21</v>
      </c>
      <c r="L1233">
        <v>0</v>
      </c>
      <c r="M1233">
        <v>4</v>
      </c>
      <c r="O1233">
        <v>12</v>
      </c>
    </row>
    <row r="1234" spans="1:15" x14ac:dyDescent="0.25">
      <c r="A1234" t="str">
        <f t="shared" si="19"/>
        <v>31 DayJuly-September 2024NHS BordersColorectal (screened excluded)</v>
      </c>
      <c r="B1234" t="s">
        <v>255</v>
      </c>
      <c r="C1234" t="s">
        <v>260</v>
      </c>
      <c r="D1234" t="s">
        <v>164</v>
      </c>
      <c r="E1234" t="s">
        <v>27</v>
      </c>
      <c r="F1234">
        <v>17</v>
      </c>
      <c r="G1234" t="s">
        <v>257</v>
      </c>
      <c r="H1234" t="s">
        <v>257</v>
      </c>
      <c r="I1234">
        <v>0</v>
      </c>
      <c r="J1234">
        <v>0</v>
      </c>
      <c r="K1234">
        <v>17</v>
      </c>
      <c r="L1234">
        <v>0</v>
      </c>
      <c r="M1234">
        <v>4</v>
      </c>
      <c r="O1234">
        <v>12</v>
      </c>
    </row>
    <row r="1235" spans="1:15" x14ac:dyDescent="0.25">
      <c r="A1235" t="str">
        <f t="shared" si="19"/>
        <v>31 DayJuly-September 2024NHS BordersColorectal (screened only)</v>
      </c>
      <c r="B1235" t="s">
        <v>255</v>
      </c>
      <c r="C1235" t="s">
        <v>260</v>
      </c>
      <c r="D1235" t="s">
        <v>164</v>
      </c>
      <c r="E1235" t="s">
        <v>28</v>
      </c>
      <c r="F1235">
        <v>4</v>
      </c>
      <c r="G1235" t="s">
        <v>257</v>
      </c>
      <c r="H1235" t="s">
        <v>257</v>
      </c>
      <c r="I1235">
        <v>0</v>
      </c>
      <c r="J1235">
        <v>0</v>
      </c>
      <c r="K1235">
        <v>4</v>
      </c>
      <c r="L1235">
        <v>0</v>
      </c>
      <c r="M1235">
        <v>0</v>
      </c>
    </row>
    <row r="1236" spans="1:15" x14ac:dyDescent="0.25">
      <c r="A1236" t="str">
        <f t="shared" si="19"/>
        <v>31 DayJuly-September 2024NHS BordersHead &amp; Neck</v>
      </c>
      <c r="B1236" t="s">
        <v>255</v>
      </c>
      <c r="C1236" t="s">
        <v>260</v>
      </c>
      <c r="D1236" t="s">
        <v>164</v>
      </c>
      <c r="E1236" t="s">
        <v>29</v>
      </c>
      <c r="F1236">
        <v>1</v>
      </c>
      <c r="G1236" t="s">
        <v>257</v>
      </c>
      <c r="H1236" t="s">
        <v>257</v>
      </c>
      <c r="I1236">
        <v>0</v>
      </c>
      <c r="J1236">
        <v>0</v>
      </c>
      <c r="K1236">
        <v>1</v>
      </c>
      <c r="L1236">
        <v>0</v>
      </c>
      <c r="M1236">
        <v>0</v>
      </c>
    </row>
    <row r="1237" spans="1:15" x14ac:dyDescent="0.25">
      <c r="A1237" t="str">
        <f t="shared" si="19"/>
        <v>31 DayJuly-September 2024NHS BordersLung</v>
      </c>
      <c r="B1237" t="s">
        <v>255</v>
      </c>
      <c r="C1237" t="s">
        <v>260</v>
      </c>
      <c r="D1237" t="s">
        <v>164</v>
      </c>
      <c r="E1237" t="s">
        <v>30</v>
      </c>
      <c r="F1237">
        <v>11</v>
      </c>
      <c r="G1237" t="s">
        <v>257</v>
      </c>
      <c r="H1237" t="s">
        <v>257</v>
      </c>
      <c r="I1237">
        <v>0</v>
      </c>
      <c r="J1237">
        <v>0</v>
      </c>
      <c r="K1237">
        <v>11</v>
      </c>
      <c r="L1237">
        <v>0</v>
      </c>
      <c r="M1237">
        <v>1</v>
      </c>
    </row>
    <row r="1238" spans="1:15" x14ac:dyDescent="0.25">
      <c r="A1238" t="str">
        <f t="shared" si="19"/>
        <v>31 DayJuly-September 2024NHS BordersLymphoma</v>
      </c>
      <c r="B1238" t="s">
        <v>255</v>
      </c>
      <c r="C1238" t="s">
        <v>260</v>
      </c>
      <c r="D1238" t="s">
        <v>164</v>
      </c>
      <c r="E1238" t="s">
        <v>31</v>
      </c>
      <c r="F1238">
        <v>6</v>
      </c>
      <c r="G1238" t="s">
        <v>257</v>
      </c>
      <c r="H1238" t="s">
        <v>257</v>
      </c>
      <c r="I1238">
        <v>0</v>
      </c>
      <c r="J1238">
        <v>0</v>
      </c>
      <c r="K1238">
        <v>6</v>
      </c>
      <c r="L1238">
        <v>1</v>
      </c>
      <c r="M1238">
        <v>1</v>
      </c>
    </row>
    <row r="1239" spans="1:15" x14ac:dyDescent="0.25">
      <c r="A1239" t="str">
        <f t="shared" si="19"/>
        <v>31 DayJuly-September 2024NHS BordersMelanoma</v>
      </c>
      <c r="B1239" t="s">
        <v>255</v>
      </c>
      <c r="C1239" t="s">
        <v>260</v>
      </c>
      <c r="D1239" t="s">
        <v>164</v>
      </c>
      <c r="E1239" t="s">
        <v>32</v>
      </c>
      <c r="F1239">
        <v>9</v>
      </c>
      <c r="G1239" t="s">
        <v>257</v>
      </c>
      <c r="H1239" t="s">
        <v>257</v>
      </c>
      <c r="I1239">
        <v>0</v>
      </c>
      <c r="J1239">
        <v>0</v>
      </c>
      <c r="K1239">
        <v>9</v>
      </c>
      <c r="L1239">
        <v>0</v>
      </c>
      <c r="M1239">
        <v>0</v>
      </c>
    </row>
    <row r="1240" spans="1:15" x14ac:dyDescent="0.25">
      <c r="A1240" t="str">
        <f t="shared" si="19"/>
        <v>31 DayJuly-September 2024NHS BordersOvarian</v>
      </c>
      <c r="B1240" t="s">
        <v>255</v>
      </c>
      <c r="C1240" t="s">
        <v>260</v>
      </c>
      <c r="D1240" t="s">
        <v>164</v>
      </c>
      <c r="E1240" t="s">
        <v>33</v>
      </c>
      <c r="F1240">
        <v>1</v>
      </c>
      <c r="G1240" t="s">
        <v>257</v>
      </c>
      <c r="H1240" t="s">
        <v>257</v>
      </c>
      <c r="I1240">
        <v>0</v>
      </c>
      <c r="J1240">
        <v>0</v>
      </c>
      <c r="K1240">
        <v>1</v>
      </c>
      <c r="L1240">
        <v>0</v>
      </c>
      <c r="M1240">
        <v>0</v>
      </c>
    </row>
    <row r="1241" spans="1:15" x14ac:dyDescent="0.25">
      <c r="A1241" t="str">
        <f t="shared" si="19"/>
        <v>31 DayJuly-September 2024NHS BordersUpper GI</v>
      </c>
      <c r="B1241" t="s">
        <v>255</v>
      </c>
      <c r="C1241" t="s">
        <v>260</v>
      </c>
      <c r="D1241" t="s">
        <v>164</v>
      </c>
      <c r="E1241" t="s">
        <v>34</v>
      </c>
      <c r="F1241">
        <v>7</v>
      </c>
      <c r="G1241" t="s">
        <v>257</v>
      </c>
      <c r="H1241" t="s">
        <v>257</v>
      </c>
      <c r="I1241">
        <v>0</v>
      </c>
      <c r="J1241">
        <v>0</v>
      </c>
      <c r="K1241">
        <v>7</v>
      </c>
      <c r="L1241">
        <v>0</v>
      </c>
      <c r="M1241">
        <v>0</v>
      </c>
    </row>
    <row r="1242" spans="1:15" x14ac:dyDescent="0.25">
      <c r="A1242" t="str">
        <f t="shared" si="19"/>
        <v>31 DayJuly-September 2024NHS BordersUpper GI - Oesophagogastric</v>
      </c>
      <c r="B1242" t="s">
        <v>255</v>
      </c>
      <c r="C1242" t="s">
        <v>260</v>
      </c>
      <c r="D1242" t="s">
        <v>164</v>
      </c>
      <c r="E1242" t="s">
        <v>204</v>
      </c>
      <c r="F1242">
        <v>7</v>
      </c>
      <c r="G1242" t="s">
        <v>257</v>
      </c>
      <c r="H1242" t="s">
        <v>257</v>
      </c>
      <c r="I1242">
        <v>0</v>
      </c>
      <c r="J1242">
        <v>0</v>
      </c>
      <c r="K1242">
        <v>7</v>
      </c>
      <c r="L1242">
        <v>0</v>
      </c>
      <c r="M1242">
        <v>0</v>
      </c>
    </row>
    <row r="1243" spans="1:15" x14ac:dyDescent="0.25">
      <c r="A1243" t="str">
        <f t="shared" si="19"/>
        <v>31 DayJuly-September 2024NHS BordersUrological</v>
      </c>
      <c r="B1243" t="s">
        <v>255</v>
      </c>
      <c r="C1243" t="s">
        <v>260</v>
      </c>
      <c r="D1243" t="s">
        <v>164</v>
      </c>
      <c r="E1243" t="s">
        <v>205</v>
      </c>
      <c r="F1243">
        <v>32</v>
      </c>
      <c r="G1243" t="s">
        <v>257</v>
      </c>
      <c r="H1243" t="s">
        <v>257</v>
      </c>
      <c r="I1243">
        <v>0</v>
      </c>
      <c r="J1243">
        <v>0</v>
      </c>
      <c r="K1243">
        <v>32</v>
      </c>
      <c r="L1243">
        <v>2</v>
      </c>
      <c r="M1243">
        <v>3</v>
      </c>
      <c r="O1243">
        <v>7</v>
      </c>
    </row>
    <row r="1244" spans="1:15" x14ac:dyDescent="0.25">
      <c r="A1244" t="str">
        <f t="shared" si="19"/>
        <v>31 DayJuly-September 2024NHS BordersUrology - Bladder</v>
      </c>
      <c r="B1244" t="s">
        <v>255</v>
      </c>
      <c r="C1244" t="s">
        <v>260</v>
      </c>
      <c r="D1244" t="s">
        <v>164</v>
      </c>
      <c r="E1244" t="s">
        <v>206</v>
      </c>
      <c r="F1244">
        <v>5</v>
      </c>
      <c r="G1244" t="s">
        <v>257</v>
      </c>
      <c r="H1244" t="s">
        <v>257</v>
      </c>
      <c r="I1244">
        <v>0</v>
      </c>
      <c r="J1244">
        <v>0</v>
      </c>
      <c r="K1244">
        <v>5</v>
      </c>
      <c r="L1244">
        <v>1</v>
      </c>
      <c r="M1244">
        <v>3</v>
      </c>
      <c r="O1244">
        <v>7</v>
      </c>
    </row>
    <row r="1245" spans="1:15" x14ac:dyDescent="0.25">
      <c r="A1245" t="str">
        <f t="shared" si="19"/>
        <v>31 DayJuly-September 2024NHS BordersUrology - Other</v>
      </c>
      <c r="B1245" t="s">
        <v>255</v>
      </c>
      <c r="C1245" t="s">
        <v>260</v>
      </c>
      <c r="D1245" t="s">
        <v>164</v>
      </c>
      <c r="E1245" t="s">
        <v>207</v>
      </c>
      <c r="F1245">
        <v>4</v>
      </c>
      <c r="G1245" t="s">
        <v>257</v>
      </c>
      <c r="H1245" t="s">
        <v>257</v>
      </c>
      <c r="I1245">
        <v>0</v>
      </c>
      <c r="J1245">
        <v>0</v>
      </c>
      <c r="K1245">
        <v>4</v>
      </c>
      <c r="L1245">
        <v>0</v>
      </c>
      <c r="M1245">
        <v>0</v>
      </c>
    </row>
    <row r="1246" spans="1:15" x14ac:dyDescent="0.25">
      <c r="A1246" t="str">
        <f t="shared" si="19"/>
        <v>31 DayJuly-September 2024NHS BordersUrology - Prostate</v>
      </c>
      <c r="B1246" t="s">
        <v>255</v>
      </c>
      <c r="C1246" t="s">
        <v>260</v>
      </c>
      <c r="D1246" t="s">
        <v>164</v>
      </c>
      <c r="E1246" t="s">
        <v>208</v>
      </c>
      <c r="F1246">
        <v>23</v>
      </c>
      <c r="G1246" t="s">
        <v>257</v>
      </c>
      <c r="H1246" t="s">
        <v>257</v>
      </c>
      <c r="I1246">
        <v>0</v>
      </c>
      <c r="J1246">
        <v>0</v>
      </c>
      <c r="K1246">
        <v>23</v>
      </c>
      <c r="L1246">
        <v>1</v>
      </c>
      <c r="M1246">
        <v>0</v>
      </c>
    </row>
    <row r="1247" spans="1:15" x14ac:dyDescent="0.25">
      <c r="A1247" t="str">
        <f t="shared" si="19"/>
        <v>31 DayJuly-September 2024NHS Dumfries &amp; GallowayAll Cancer Types*</v>
      </c>
      <c r="B1247" t="s">
        <v>255</v>
      </c>
      <c r="C1247" t="s">
        <v>260</v>
      </c>
      <c r="D1247" t="s">
        <v>165</v>
      </c>
      <c r="E1247" t="s">
        <v>198</v>
      </c>
      <c r="F1247">
        <v>196</v>
      </c>
      <c r="G1247" t="s">
        <v>257</v>
      </c>
      <c r="H1247" t="s">
        <v>257</v>
      </c>
      <c r="I1247">
        <v>0</v>
      </c>
      <c r="J1247">
        <v>0</v>
      </c>
      <c r="K1247">
        <v>196</v>
      </c>
      <c r="L1247">
        <v>9</v>
      </c>
      <c r="M1247">
        <v>6</v>
      </c>
      <c r="N1247">
        <v>24</v>
      </c>
      <c r="O1247">
        <v>10</v>
      </c>
    </row>
    <row r="1248" spans="1:15" x14ac:dyDescent="0.25">
      <c r="A1248" t="str">
        <f t="shared" si="19"/>
        <v>31 DayJuly-September 2024NHS Dumfries &amp; GallowayAll Cancer Types* (screened excluded)</v>
      </c>
      <c r="B1248" t="s">
        <v>255</v>
      </c>
      <c r="C1248" t="s">
        <v>260</v>
      </c>
      <c r="D1248" t="s">
        <v>165</v>
      </c>
      <c r="E1248" t="s">
        <v>199</v>
      </c>
      <c r="F1248">
        <v>190</v>
      </c>
      <c r="G1248" t="s">
        <v>257</v>
      </c>
      <c r="H1248" t="s">
        <v>257</v>
      </c>
      <c r="I1248">
        <v>0</v>
      </c>
      <c r="J1248">
        <v>0</v>
      </c>
      <c r="K1248">
        <v>190</v>
      </c>
      <c r="L1248">
        <v>8</v>
      </c>
      <c r="M1248">
        <v>6</v>
      </c>
      <c r="N1248">
        <v>26</v>
      </c>
      <c r="O1248">
        <v>10</v>
      </c>
    </row>
    <row r="1249" spans="1:15" x14ac:dyDescent="0.25">
      <c r="A1249" t="str">
        <f t="shared" si="19"/>
        <v>31 DayJuly-September 2024NHS Dumfries &amp; GallowayAll Cancer Types* (screened only)</v>
      </c>
      <c r="B1249" t="s">
        <v>255</v>
      </c>
      <c r="C1249" t="s">
        <v>260</v>
      </c>
      <c r="D1249" t="s">
        <v>165</v>
      </c>
      <c r="E1249" t="s">
        <v>200</v>
      </c>
      <c r="F1249">
        <v>6</v>
      </c>
      <c r="G1249" t="s">
        <v>257</v>
      </c>
      <c r="H1249" t="s">
        <v>257</v>
      </c>
      <c r="I1249">
        <v>0</v>
      </c>
      <c r="J1249">
        <v>0</v>
      </c>
      <c r="K1249">
        <v>6</v>
      </c>
      <c r="L1249">
        <v>1</v>
      </c>
      <c r="M1249">
        <v>0</v>
      </c>
    </row>
    <row r="1250" spans="1:15" x14ac:dyDescent="0.25">
      <c r="A1250" t="str">
        <f t="shared" si="19"/>
        <v>31 DayJuly-September 2024NHS Dumfries &amp; GallowayBreast</v>
      </c>
      <c r="B1250" t="s">
        <v>255</v>
      </c>
      <c r="C1250" t="s">
        <v>260</v>
      </c>
      <c r="D1250" t="s">
        <v>165</v>
      </c>
      <c r="E1250" t="s">
        <v>22</v>
      </c>
      <c r="F1250">
        <v>25</v>
      </c>
      <c r="G1250" t="s">
        <v>257</v>
      </c>
      <c r="H1250" t="s">
        <v>257</v>
      </c>
      <c r="I1250">
        <v>0</v>
      </c>
      <c r="J1250">
        <v>0</v>
      </c>
      <c r="K1250">
        <v>25</v>
      </c>
      <c r="L1250">
        <v>2</v>
      </c>
      <c r="M1250">
        <v>2</v>
      </c>
    </row>
    <row r="1251" spans="1:15" x14ac:dyDescent="0.25">
      <c r="A1251" t="str">
        <f t="shared" si="19"/>
        <v>31 DayJuly-September 2024NHS Dumfries &amp; GallowayBreast (screened excluded)</v>
      </c>
      <c r="B1251" t="s">
        <v>255</v>
      </c>
      <c r="C1251" t="s">
        <v>260</v>
      </c>
      <c r="D1251" t="s">
        <v>165</v>
      </c>
      <c r="E1251" t="s">
        <v>201</v>
      </c>
      <c r="F1251">
        <v>23</v>
      </c>
      <c r="G1251" t="s">
        <v>257</v>
      </c>
      <c r="H1251" t="s">
        <v>257</v>
      </c>
      <c r="I1251">
        <v>0</v>
      </c>
      <c r="J1251">
        <v>0</v>
      </c>
      <c r="K1251">
        <v>23</v>
      </c>
      <c r="L1251">
        <v>2</v>
      </c>
      <c r="M1251">
        <v>2</v>
      </c>
    </row>
    <row r="1252" spans="1:15" x14ac:dyDescent="0.25">
      <c r="A1252" t="str">
        <f t="shared" si="19"/>
        <v>31 DayJuly-September 2024NHS Dumfries &amp; GallowayBreast (screened only)</v>
      </c>
      <c r="B1252" t="s">
        <v>255</v>
      </c>
      <c r="C1252" t="s">
        <v>260</v>
      </c>
      <c r="D1252" t="s">
        <v>165</v>
      </c>
      <c r="E1252" t="s">
        <v>202</v>
      </c>
      <c r="F1252">
        <v>2</v>
      </c>
      <c r="G1252" t="s">
        <v>257</v>
      </c>
      <c r="H1252" t="s">
        <v>257</v>
      </c>
      <c r="I1252">
        <v>0</v>
      </c>
      <c r="J1252">
        <v>0</v>
      </c>
      <c r="K1252">
        <v>2</v>
      </c>
      <c r="L1252">
        <v>0</v>
      </c>
      <c r="M1252">
        <v>0</v>
      </c>
    </row>
    <row r="1253" spans="1:15" x14ac:dyDescent="0.25">
      <c r="A1253" t="str">
        <f t="shared" si="19"/>
        <v>31 DayJuly-September 2024NHS Dumfries &amp; GallowayColorectal</v>
      </c>
      <c r="B1253" t="s">
        <v>255</v>
      </c>
      <c r="C1253" t="s">
        <v>260</v>
      </c>
      <c r="D1253" t="s">
        <v>165</v>
      </c>
      <c r="E1253" t="s">
        <v>26</v>
      </c>
      <c r="F1253">
        <v>28</v>
      </c>
      <c r="G1253" t="s">
        <v>257</v>
      </c>
      <c r="H1253" t="s">
        <v>257</v>
      </c>
      <c r="I1253">
        <v>0</v>
      </c>
      <c r="J1253">
        <v>0</v>
      </c>
      <c r="K1253">
        <v>28</v>
      </c>
      <c r="L1253">
        <v>2</v>
      </c>
      <c r="M1253">
        <v>0</v>
      </c>
    </row>
    <row r="1254" spans="1:15" x14ac:dyDescent="0.25">
      <c r="A1254" t="str">
        <f t="shared" si="19"/>
        <v>31 DayJuly-September 2024NHS Dumfries &amp; GallowayColorectal (screened excluded)</v>
      </c>
      <c r="B1254" t="s">
        <v>255</v>
      </c>
      <c r="C1254" t="s">
        <v>260</v>
      </c>
      <c r="D1254" t="s">
        <v>165</v>
      </c>
      <c r="E1254" t="s">
        <v>27</v>
      </c>
      <c r="F1254">
        <v>24</v>
      </c>
      <c r="G1254" t="s">
        <v>257</v>
      </c>
      <c r="H1254" t="s">
        <v>257</v>
      </c>
      <c r="I1254">
        <v>0</v>
      </c>
      <c r="J1254">
        <v>0</v>
      </c>
      <c r="K1254">
        <v>24</v>
      </c>
      <c r="L1254">
        <v>1</v>
      </c>
      <c r="M1254">
        <v>0</v>
      </c>
    </row>
    <row r="1255" spans="1:15" x14ac:dyDescent="0.25">
      <c r="A1255" t="str">
        <f t="shared" si="19"/>
        <v>31 DayJuly-September 2024NHS Dumfries &amp; GallowayColorectal (screened only)</v>
      </c>
      <c r="B1255" t="s">
        <v>255</v>
      </c>
      <c r="C1255" t="s">
        <v>260</v>
      </c>
      <c r="D1255" t="s">
        <v>165</v>
      </c>
      <c r="E1255" t="s">
        <v>28</v>
      </c>
      <c r="F1255">
        <v>4</v>
      </c>
      <c r="G1255" t="s">
        <v>257</v>
      </c>
      <c r="H1255" t="s">
        <v>257</v>
      </c>
      <c r="I1255">
        <v>0</v>
      </c>
      <c r="J1255">
        <v>0</v>
      </c>
      <c r="K1255">
        <v>4</v>
      </c>
      <c r="L1255">
        <v>1</v>
      </c>
      <c r="M1255">
        <v>0</v>
      </c>
    </row>
    <row r="1256" spans="1:15" x14ac:dyDescent="0.25">
      <c r="A1256" t="str">
        <f t="shared" si="19"/>
        <v>31 DayJuly-September 2024NHS Dumfries &amp; GallowayHead &amp; Neck</v>
      </c>
      <c r="B1256" t="s">
        <v>255</v>
      </c>
      <c r="C1256" t="s">
        <v>260</v>
      </c>
      <c r="D1256" t="s">
        <v>165</v>
      </c>
      <c r="E1256" t="s">
        <v>29</v>
      </c>
      <c r="F1256">
        <v>2</v>
      </c>
      <c r="G1256" t="s">
        <v>257</v>
      </c>
      <c r="H1256" t="s">
        <v>257</v>
      </c>
      <c r="I1256">
        <v>0</v>
      </c>
      <c r="J1256">
        <v>0</v>
      </c>
      <c r="K1256">
        <v>2</v>
      </c>
      <c r="L1256">
        <v>0</v>
      </c>
      <c r="M1256">
        <v>0</v>
      </c>
    </row>
    <row r="1257" spans="1:15" x14ac:dyDescent="0.25">
      <c r="A1257" t="str">
        <f t="shared" si="19"/>
        <v>31 DayJuly-September 2024NHS Dumfries &amp; GallowayLung</v>
      </c>
      <c r="B1257" t="s">
        <v>255</v>
      </c>
      <c r="C1257" t="s">
        <v>260</v>
      </c>
      <c r="D1257" t="s">
        <v>165</v>
      </c>
      <c r="E1257" t="s">
        <v>30</v>
      </c>
      <c r="F1257">
        <v>22</v>
      </c>
      <c r="G1257" t="s">
        <v>257</v>
      </c>
      <c r="H1257" t="s">
        <v>257</v>
      </c>
      <c r="I1257">
        <v>0</v>
      </c>
      <c r="J1257">
        <v>0</v>
      </c>
      <c r="K1257">
        <v>22</v>
      </c>
      <c r="L1257">
        <v>0</v>
      </c>
      <c r="M1257">
        <v>0</v>
      </c>
    </row>
    <row r="1258" spans="1:15" x14ac:dyDescent="0.25">
      <c r="A1258" t="str">
        <f t="shared" si="19"/>
        <v>31 DayJuly-September 2024NHS Dumfries &amp; GallowayLymphoma</v>
      </c>
      <c r="B1258" t="s">
        <v>255</v>
      </c>
      <c r="C1258" t="s">
        <v>260</v>
      </c>
      <c r="D1258" t="s">
        <v>165</v>
      </c>
      <c r="E1258" t="s">
        <v>31</v>
      </c>
      <c r="F1258">
        <v>9</v>
      </c>
      <c r="G1258" t="s">
        <v>257</v>
      </c>
      <c r="H1258" t="s">
        <v>257</v>
      </c>
      <c r="I1258">
        <v>0</v>
      </c>
      <c r="J1258">
        <v>0</v>
      </c>
      <c r="K1258">
        <v>9</v>
      </c>
      <c r="L1258">
        <v>0</v>
      </c>
      <c r="M1258">
        <v>0</v>
      </c>
    </row>
    <row r="1259" spans="1:15" x14ac:dyDescent="0.25">
      <c r="A1259" t="str">
        <f t="shared" si="19"/>
        <v>31 DayJuly-September 2024NHS Dumfries &amp; GallowayMelanoma</v>
      </c>
      <c r="B1259" t="s">
        <v>255</v>
      </c>
      <c r="C1259" t="s">
        <v>260</v>
      </c>
      <c r="D1259" t="s">
        <v>165</v>
      </c>
      <c r="E1259" t="s">
        <v>32</v>
      </c>
      <c r="F1259">
        <v>16</v>
      </c>
      <c r="G1259" t="s">
        <v>257</v>
      </c>
      <c r="H1259" t="s">
        <v>257</v>
      </c>
      <c r="I1259">
        <v>0</v>
      </c>
      <c r="J1259">
        <v>0</v>
      </c>
      <c r="K1259">
        <v>16</v>
      </c>
      <c r="L1259">
        <v>2</v>
      </c>
      <c r="M1259">
        <v>0</v>
      </c>
    </row>
    <row r="1260" spans="1:15" x14ac:dyDescent="0.25">
      <c r="A1260" t="str">
        <f t="shared" si="19"/>
        <v>31 DayJuly-September 2024NHS Dumfries &amp; GallowayOvarian</v>
      </c>
      <c r="B1260" t="s">
        <v>255</v>
      </c>
      <c r="C1260" t="s">
        <v>260</v>
      </c>
      <c r="D1260" t="s">
        <v>165</v>
      </c>
      <c r="E1260" t="s">
        <v>33</v>
      </c>
      <c r="F1260">
        <v>6</v>
      </c>
      <c r="G1260" t="s">
        <v>257</v>
      </c>
      <c r="H1260" t="s">
        <v>257</v>
      </c>
      <c r="I1260">
        <v>0</v>
      </c>
      <c r="J1260">
        <v>0</v>
      </c>
      <c r="K1260">
        <v>6</v>
      </c>
      <c r="L1260">
        <v>1</v>
      </c>
      <c r="M1260">
        <v>0</v>
      </c>
    </row>
    <row r="1261" spans="1:15" x14ac:dyDescent="0.25">
      <c r="A1261" t="str">
        <f t="shared" si="19"/>
        <v>31 DayJuly-September 2024NHS Dumfries &amp; GallowayUpper GI</v>
      </c>
      <c r="B1261" t="s">
        <v>255</v>
      </c>
      <c r="C1261" t="s">
        <v>260</v>
      </c>
      <c r="D1261" t="s">
        <v>165</v>
      </c>
      <c r="E1261" t="s">
        <v>34</v>
      </c>
      <c r="F1261">
        <v>18</v>
      </c>
      <c r="G1261" t="s">
        <v>257</v>
      </c>
      <c r="H1261" t="s">
        <v>257</v>
      </c>
      <c r="I1261">
        <v>0</v>
      </c>
      <c r="J1261">
        <v>0</v>
      </c>
      <c r="K1261">
        <v>18</v>
      </c>
      <c r="L1261">
        <v>0</v>
      </c>
      <c r="M1261">
        <v>0</v>
      </c>
    </row>
    <row r="1262" spans="1:15" x14ac:dyDescent="0.25">
      <c r="A1262" t="str">
        <f t="shared" si="19"/>
        <v>31 DayJuly-September 2024NHS Dumfries &amp; GallowayUpper GI - Hepatopancreatobiliary</v>
      </c>
      <c r="B1262" t="s">
        <v>255</v>
      </c>
      <c r="C1262" t="s">
        <v>260</v>
      </c>
      <c r="D1262" t="s">
        <v>165</v>
      </c>
      <c r="E1262" t="s">
        <v>203</v>
      </c>
      <c r="F1262">
        <v>14</v>
      </c>
      <c r="G1262" t="s">
        <v>257</v>
      </c>
      <c r="H1262" t="s">
        <v>257</v>
      </c>
      <c r="I1262">
        <v>0</v>
      </c>
      <c r="J1262">
        <v>0</v>
      </c>
      <c r="K1262">
        <v>14</v>
      </c>
      <c r="L1262">
        <v>0</v>
      </c>
      <c r="M1262">
        <v>0</v>
      </c>
    </row>
    <row r="1263" spans="1:15" x14ac:dyDescent="0.25">
      <c r="A1263" t="str">
        <f t="shared" si="19"/>
        <v>31 DayJuly-September 2024NHS Dumfries &amp; GallowayUpper GI - Oesophagogastric</v>
      </c>
      <c r="B1263" t="s">
        <v>255</v>
      </c>
      <c r="C1263" t="s">
        <v>260</v>
      </c>
      <c r="D1263" t="s">
        <v>165</v>
      </c>
      <c r="E1263" t="s">
        <v>204</v>
      </c>
      <c r="F1263">
        <v>4</v>
      </c>
      <c r="G1263" t="s">
        <v>257</v>
      </c>
      <c r="H1263" t="s">
        <v>257</v>
      </c>
      <c r="I1263">
        <v>0</v>
      </c>
      <c r="J1263">
        <v>0</v>
      </c>
      <c r="K1263">
        <v>4</v>
      </c>
      <c r="L1263">
        <v>0</v>
      </c>
      <c r="M1263">
        <v>0</v>
      </c>
    </row>
    <row r="1264" spans="1:15" x14ac:dyDescent="0.25">
      <c r="A1264" t="str">
        <f t="shared" si="19"/>
        <v>31 DayJuly-September 2024NHS Dumfries &amp; GallowayUrological</v>
      </c>
      <c r="B1264" t="s">
        <v>255</v>
      </c>
      <c r="C1264" t="s">
        <v>260</v>
      </c>
      <c r="D1264" t="s">
        <v>165</v>
      </c>
      <c r="E1264" t="s">
        <v>205</v>
      </c>
      <c r="F1264">
        <v>70</v>
      </c>
      <c r="G1264" t="s">
        <v>257</v>
      </c>
      <c r="H1264" t="s">
        <v>257</v>
      </c>
      <c r="I1264">
        <v>0</v>
      </c>
      <c r="J1264">
        <v>0</v>
      </c>
      <c r="K1264">
        <v>70</v>
      </c>
      <c r="L1264">
        <v>2</v>
      </c>
      <c r="M1264">
        <v>4</v>
      </c>
      <c r="O1264">
        <v>10</v>
      </c>
    </row>
    <row r="1265" spans="1:15" x14ac:dyDescent="0.25">
      <c r="A1265" t="str">
        <f t="shared" si="19"/>
        <v>31 DayJuly-September 2024NHS Dumfries &amp; GallowayUrology - Bladder</v>
      </c>
      <c r="B1265" t="s">
        <v>255</v>
      </c>
      <c r="C1265" t="s">
        <v>260</v>
      </c>
      <c r="D1265" t="s">
        <v>165</v>
      </c>
      <c r="E1265" t="s">
        <v>206</v>
      </c>
      <c r="F1265">
        <v>10</v>
      </c>
      <c r="G1265" t="s">
        <v>257</v>
      </c>
      <c r="H1265" t="s">
        <v>257</v>
      </c>
      <c r="I1265">
        <v>0</v>
      </c>
      <c r="J1265">
        <v>0</v>
      </c>
      <c r="K1265">
        <v>10</v>
      </c>
      <c r="L1265">
        <v>0</v>
      </c>
      <c r="M1265">
        <v>3</v>
      </c>
      <c r="O1265">
        <v>10</v>
      </c>
    </row>
    <row r="1266" spans="1:15" x14ac:dyDescent="0.25">
      <c r="A1266" t="str">
        <f t="shared" si="19"/>
        <v>31 DayJuly-September 2024NHS Dumfries &amp; GallowayUrology - Other</v>
      </c>
      <c r="B1266" t="s">
        <v>255</v>
      </c>
      <c r="C1266" t="s">
        <v>260</v>
      </c>
      <c r="D1266" t="s">
        <v>165</v>
      </c>
      <c r="E1266" t="s">
        <v>207</v>
      </c>
      <c r="F1266">
        <v>6</v>
      </c>
      <c r="G1266" t="s">
        <v>257</v>
      </c>
      <c r="H1266" t="s">
        <v>257</v>
      </c>
      <c r="I1266">
        <v>0</v>
      </c>
      <c r="J1266">
        <v>0</v>
      </c>
      <c r="K1266">
        <v>6</v>
      </c>
      <c r="L1266">
        <v>0</v>
      </c>
      <c r="M1266">
        <v>0</v>
      </c>
    </row>
    <row r="1267" spans="1:15" x14ac:dyDescent="0.25">
      <c r="A1267" t="str">
        <f t="shared" si="19"/>
        <v>31 DayJuly-September 2024NHS Dumfries &amp; GallowayUrology - Prostate</v>
      </c>
      <c r="B1267" t="s">
        <v>255</v>
      </c>
      <c r="C1267" t="s">
        <v>260</v>
      </c>
      <c r="D1267" t="s">
        <v>165</v>
      </c>
      <c r="E1267" t="s">
        <v>208</v>
      </c>
      <c r="F1267">
        <v>54</v>
      </c>
      <c r="G1267" t="s">
        <v>257</v>
      </c>
      <c r="H1267" t="s">
        <v>257</v>
      </c>
      <c r="I1267">
        <v>0</v>
      </c>
      <c r="J1267">
        <v>0</v>
      </c>
      <c r="K1267">
        <v>54</v>
      </c>
      <c r="L1267">
        <v>2</v>
      </c>
      <c r="M1267">
        <v>1</v>
      </c>
    </row>
    <row r="1268" spans="1:15" x14ac:dyDescent="0.25">
      <c r="A1268" t="str">
        <f t="shared" si="19"/>
        <v>31 DayJuly-September 2024NHS FifeAll Cancer Types*</v>
      </c>
      <c r="B1268" t="s">
        <v>255</v>
      </c>
      <c r="C1268" t="s">
        <v>260</v>
      </c>
      <c r="D1268" t="s">
        <v>166</v>
      </c>
      <c r="E1268" t="s">
        <v>198</v>
      </c>
      <c r="F1268">
        <v>386</v>
      </c>
      <c r="G1268" t="s">
        <v>257</v>
      </c>
      <c r="H1268" t="s">
        <v>257</v>
      </c>
      <c r="I1268">
        <v>12</v>
      </c>
      <c r="J1268">
        <v>3.1088082901554399</v>
      </c>
      <c r="K1268">
        <v>374</v>
      </c>
      <c r="L1268">
        <v>9</v>
      </c>
      <c r="M1268">
        <v>31</v>
      </c>
      <c r="N1268">
        <v>17</v>
      </c>
      <c r="O1268">
        <v>11</v>
      </c>
    </row>
    <row r="1269" spans="1:15" x14ac:dyDescent="0.25">
      <c r="A1269" t="str">
        <f t="shared" si="19"/>
        <v>31 DayJuly-September 2024NHS FifeAll Cancer Types* (screened excluded)</v>
      </c>
      <c r="B1269" t="s">
        <v>255</v>
      </c>
      <c r="C1269" t="s">
        <v>260</v>
      </c>
      <c r="D1269" t="s">
        <v>166</v>
      </c>
      <c r="E1269" t="s">
        <v>199</v>
      </c>
      <c r="F1269">
        <v>366</v>
      </c>
      <c r="G1269" t="s">
        <v>257</v>
      </c>
      <c r="H1269" t="s">
        <v>257</v>
      </c>
      <c r="I1269">
        <v>12</v>
      </c>
      <c r="J1269">
        <v>3.27868852459016</v>
      </c>
      <c r="K1269">
        <v>354</v>
      </c>
      <c r="L1269">
        <v>6</v>
      </c>
      <c r="M1269">
        <v>25</v>
      </c>
      <c r="N1269">
        <v>14</v>
      </c>
      <c r="O1269">
        <v>12</v>
      </c>
    </row>
    <row r="1270" spans="1:15" x14ac:dyDescent="0.25">
      <c r="A1270" t="str">
        <f t="shared" si="19"/>
        <v>31 DayJuly-September 2024NHS FifeAll Cancer Types* (screened only)</v>
      </c>
      <c r="B1270" t="s">
        <v>255</v>
      </c>
      <c r="C1270" t="s">
        <v>260</v>
      </c>
      <c r="D1270" t="s">
        <v>166</v>
      </c>
      <c r="E1270" t="s">
        <v>200</v>
      </c>
      <c r="F1270">
        <v>20</v>
      </c>
      <c r="G1270" t="s">
        <v>257</v>
      </c>
      <c r="H1270" t="s">
        <v>257</v>
      </c>
      <c r="I1270">
        <v>0</v>
      </c>
      <c r="J1270">
        <v>0</v>
      </c>
      <c r="K1270">
        <v>20</v>
      </c>
      <c r="L1270">
        <v>3</v>
      </c>
      <c r="M1270">
        <v>6</v>
      </c>
      <c r="N1270">
        <v>17</v>
      </c>
      <c r="O1270">
        <v>6</v>
      </c>
    </row>
    <row r="1271" spans="1:15" x14ac:dyDescent="0.25">
      <c r="A1271" t="str">
        <f t="shared" si="19"/>
        <v>31 DayJuly-September 2024NHS FifeBreast</v>
      </c>
      <c r="B1271" t="s">
        <v>255</v>
      </c>
      <c r="C1271" t="s">
        <v>260</v>
      </c>
      <c r="D1271" t="s">
        <v>166</v>
      </c>
      <c r="E1271" t="s">
        <v>22</v>
      </c>
      <c r="F1271">
        <v>50</v>
      </c>
      <c r="G1271" t="s">
        <v>257</v>
      </c>
      <c r="H1271" t="s">
        <v>257</v>
      </c>
      <c r="I1271">
        <v>0</v>
      </c>
      <c r="J1271">
        <v>0</v>
      </c>
      <c r="K1271">
        <v>50</v>
      </c>
      <c r="L1271">
        <v>3</v>
      </c>
      <c r="M1271">
        <v>6</v>
      </c>
      <c r="N1271">
        <v>10</v>
      </c>
      <c r="O1271">
        <v>7</v>
      </c>
    </row>
    <row r="1272" spans="1:15" x14ac:dyDescent="0.25">
      <c r="A1272" t="str">
        <f t="shared" si="19"/>
        <v>31 DayJuly-September 2024NHS FifeBreast (screened excluded)</v>
      </c>
      <c r="B1272" t="s">
        <v>255</v>
      </c>
      <c r="C1272" t="s">
        <v>260</v>
      </c>
      <c r="D1272" t="s">
        <v>166</v>
      </c>
      <c r="E1272" t="s">
        <v>201</v>
      </c>
      <c r="F1272">
        <v>46</v>
      </c>
      <c r="G1272" t="s">
        <v>257</v>
      </c>
      <c r="H1272" t="s">
        <v>257</v>
      </c>
      <c r="I1272">
        <v>0</v>
      </c>
      <c r="J1272">
        <v>0</v>
      </c>
      <c r="K1272">
        <v>46</v>
      </c>
      <c r="L1272">
        <v>2</v>
      </c>
      <c r="M1272">
        <v>6</v>
      </c>
      <c r="O1272">
        <v>7</v>
      </c>
    </row>
    <row r="1273" spans="1:15" x14ac:dyDescent="0.25">
      <c r="A1273" t="str">
        <f t="shared" si="19"/>
        <v>31 DayJuly-September 2024NHS FifeBreast (screened only)</v>
      </c>
      <c r="B1273" t="s">
        <v>255</v>
      </c>
      <c r="C1273" t="s">
        <v>260</v>
      </c>
      <c r="D1273" t="s">
        <v>166</v>
      </c>
      <c r="E1273" t="s">
        <v>202</v>
      </c>
      <c r="F1273">
        <v>4</v>
      </c>
      <c r="G1273" t="s">
        <v>257</v>
      </c>
      <c r="H1273" t="s">
        <v>257</v>
      </c>
      <c r="I1273">
        <v>0</v>
      </c>
      <c r="J1273">
        <v>0</v>
      </c>
      <c r="K1273">
        <v>4</v>
      </c>
      <c r="L1273">
        <v>1</v>
      </c>
      <c r="M1273">
        <v>0</v>
      </c>
    </row>
    <row r="1274" spans="1:15" x14ac:dyDescent="0.25">
      <c r="A1274" t="str">
        <f t="shared" si="19"/>
        <v>31 DayJuly-September 2024NHS FifeCervical</v>
      </c>
      <c r="B1274" t="s">
        <v>255</v>
      </c>
      <c r="C1274" t="s">
        <v>260</v>
      </c>
      <c r="D1274" t="s">
        <v>166</v>
      </c>
      <c r="E1274" t="s">
        <v>23</v>
      </c>
      <c r="F1274">
        <v>1</v>
      </c>
      <c r="G1274" t="s">
        <v>257</v>
      </c>
      <c r="H1274" t="s">
        <v>257</v>
      </c>
      <c r="I1274">
        <v>0</v>
      </c>
      <c r="J1274">
        <v>0</v>
      </c>
      <c r="K1274">
        <v>1</v>
      </c>
      <c r="L1274">
        <v>0</v>
      </c>
      <c r="M1274">
        <v>0</v>
      </c>
    </row>
    <row r="1275" spans="1:15" x14ac:dyDescent="0.25">
      <c r="A1275" t="str">
        <f t="shared" si="19"/>
        <v>31 DayJuly-September 2024NHS FifeCervical (screened only)</v>
      </c>
      <c r="B1275" t="s">
        <v>255</v>
      </c>
      <c r="C1275" t="s">
        <v>260</v>
      </c>
      <c r="D1275" t="s">
        <v>166</v>
      </c>
      <c r="E1275" t="s">
        <v>25</v>
      </c>
      <c r="F1275">
        <v>1</v>
      </c>
      <c r="G1275" t="s">
        <v>257</v>
      </c>
      <c r="H1275" t="s">
        <v>257</v>
      </c>
      <c r="I1275">
        <v>0</v>
      </c>
      <c r="J1275">
        <v>0</v>
      </c>
      <c r="K1275">
        <v>1</v>
      </c>
      <c r="L1275">
        <v>0</v>
      </c>
      <c r="M1275">
        <v>0</v>
      </c>
    </row>
    <row r="1276" spans="1:15" x14ac:dyDescent="0.25">
      <c r="A1276" t="str">
        <f t="shared" si="19"/>
        <v>31 DayJuly-September 2024NHS FifeColorectal</v>
      </c>
      <c r="B1276" t="s">
        <v>255</v>
      </c>
      <c r="C1276" t="s">
        <v>260</v>
      </c>
      <c r="D1276" t="s">
        <v>166</v>
      </c>
      <c r="E1276" t="s">
        <v>26</v>
      </c>
      <c r="F1276">
        <v>66</v>
      </c>
      <c r="G1276" t="s">
        <v>257</v>
      </c>
      <c r="H1276" t="s">
        <v>257</v>
      </c>
      <c r="I1276">
        <v>3</v>
      </c>
      <c r="J1276">
        <v>4.5454545454545503</v>
      </c>
      <c r="K1276">
        <v>63</v>
      </c>
      <c r="L1276">
        <v>3</v>
      </c>
      <c r="M1276">
        <v>14</v>
      </c>
      <c r="N1276">
        <v>17</v>
      </c>
      <c r="O1276">
        <v>8</v>
      </c>
    </row>
    <row r="1277" spans="1:15" x14ac:dyDescent="0.25">
      <c r="A1277" t="str">
        <f t="shared" si="19"/>
        <v>31 DayJuly-September 2024NHS FifeColorectal (screened excluded)</v>
      </c>
      <c r="B1277" t="s">
        <v>255</v>
      </c>
      <c r="C1277" t="s">
        <v>260</v>
      </c>
      <c r="D1277" t="s">
        <v>166</v>
      </c>
      <c r="E1277" t="s">
        <v>27</v>
      </c>
      <c r="F1277">
        <v>51</v>
      </c>
      <c r="G1277" t="s">
        <v>257</v>
      </c>
      <c r="H1277" t="s">
        <v>257</v>
      </c>
      <c r="I1277">
        <v>3</v>
      </c>
      <c r="J1277">
        <v>5.8823529411764701</v>
      </c>
      <c r="K1277">
        <v>48</v>
      </c>
      <c r="L1277">
        <v>1</v>
      </c>
      <c r="M1277">
        <v>8</v>
      </c>
      <c r="O1277">
        <v>10</v>
      </c>
    </row>
    <row r="1278" spans="1:15" x14ac:dyDescent="0.25">
      <c r="A1278" t="str">
        <f t="shared" si="19"/>
        <v>31 DayJuly-September 2024NHS FifeColorectal (screened only)</v>
      </c>
      <c r="B1278" t="s">
        <v>255</v>
      </c>
      <c r="C1278" t="s">
        <v>260</v>
      </c>
      <c r="D1278" t="s">
        <v>166</v>
      </c>
      <c r="E1278" t="s">
        <v>28</v>
      </c>
      <c r="F1278">
        <v>15</v>
      </c>
      <c r="G1278" t="s">
        <v>257</v>
      </c>
      <c r="H1278" t="s">
        <v>257</v>
      </c>
      <c r="I1278">
        <v>0</v>
      </c>
      <c r="J1278">
        <v>0</v>
      </c>
      <c r="K1278">
        <v>15</v>
      </c>
      <c r="L1278">
        <v>2</v>
      </c>
      <c r="M1278">
        <v>6</v>
      </c>
      <c r="O1278">
        <v>6</v>
      </c>
    </row>
    <row r="1279" spans="1:15" x14ac:dyDescent="0.25">
      <c r="A1279" t="str">
        <f t="shared" si="19"/>
        <v>31 DayJuly-September 2024NHS FifeHead &amp; Neck</v>
      </c>
      <c r="B1279" t="s">
        <v>255</v>
      </c>
      <c r="C1279" t="s">
        <v>260</v>
      </c>
      <c r="D1279" t="s">
        <v>166</v>
      </c>
      <c r="E1279" t="s">
        <v>29</v>
      </c>
      <c r="F1279">
        <v>1</v>
      </c>
      <c r="G1279" t="s">
        <v>257</v>
      </c>
      <c r="H1279" t="s">
        <v>257</v>
      </c>
      <c r="I1279">
        <v>0</v>
      </c>
      <c r="J1279">
        <v>0</v>
      </c>
      <c r="K1279">
        <v>1</v>
      </c>
      <c r="L1279">
        <v>0</v>
      </c>
      <c r="M1279">
        <v>0</v>
      </c>
    </row>
    <row r="1280" spans="1:15" x14ac:dyDescent="0.25">
      <c r="A1280" t="str">
        <f t="shared" si="19"/>
        <v>31 DayJuly-September 2024NHS FifeLung</v>
      </c>
      <c r="B1280" t="s">
        <v>255</v>
      </c>
      <c r="C1280" t="s">
        <v>260</v>
      </c>
      <c r="D1280" t="s">
        <v>166</v>
      </c>
      <c r="E1280" t="s">
        <v>30</v>
      </c>
      <c r="F1280">
        <v>59</v>
      </c>
      <c r="G1280" t="s">
        <v>257</v>
      </c>
      <c r="H1280" t="s">
        <v>257</v>
      </c>
      <c r="I1280">
        <v>4</v>
      </c>
      <c r="J1280">
        <v>6.7796610169491496</v>
      </c>
      <c r="K1280">
        <v>55</v>
      </c>
      <c r="L1280">
        <v>0</v>
      </c>
      <c r="M1280">
        <v>2</v>
      </c>
    </row>
    <row r="1281" spans="1:15" x14ac:dyDescent="0.25">
      <c r="A1281" t="str">
        <f t="shared" si="19"/>
        <v>31 DayJuly-September 2024NHS FifeLymphoma</v>
      </c>
      <c r="B1281" t="s">
        <v>255</v>
      </c>
      <c r="C1281" t="s">
        <v>260</v>
      </c>
      <c r="D1281" t="s">
        <v>166</v>
      </c>
      <c r="E1281" t="s">
        <v>31</v>
      </c>
      <c r="F1281">
        <v>26</v>
      </c>
      <c r="G1281" t="s">
        <v>257</v>
      </c>
      <c r="H1281" t="s">
        <v>257</v>
      </c>
      <c r="I1281">
        <v>1</v>
      </c>
      <c r="J1281">
        <v>3.8461538461538498</v>
      </c>
      <c r="K1281">
        <v>25</v>
      </c>
      <c r="L1281">
        <v>0</v>
      </c>
      <c r="M1281">
        <v>1</v>
      </c>
    </row>
    <row r="1282" spans="1:15" x14ac:dyDescent="0.25">
      <c r="A1282" t="str">
        <f t="shared" si="19"/>
        <v>31 DayJuly-September 2024NHS FifeMelanoma</v>
      </c>
      <c r="B1282" t="s">
        <v>255</v>
      </c>
      <c r="C1282" t="s">
        <v>260</v>
      </c>
      <c r="D1282" t="s">
        <v>166</v>
      </c>
      <c r="E1282" t="s">
        <v>32</v>
      </c>
      <c r="F1282">
        <v>17</v>
      </c>
      <c r="G1282" t="s">
        <v>257</v>
      </c>
      <c r="H1282" t="s">
        <v>257</v>
      </c>
      <c r="I1282">
        <v>1</v>
      </c>
      <c r="J1282">
        <v>5.8823529411764701</v>
      </c>
      <c r="K1282">
        <v>16</v>
      </c>
      <c r="L1282">
        <v>0</v>
      </c>
      <c r="M1282">
        <v>0</v>
      </c>
    </row>
    <row r="1283" spans="1:15" x14ac:dyDescent="0.25">
      <c r="A1283" t="str">
        <f t="shared" ref="A1283:A1346" si="20">CONCATENATE(B1283,C1283,D1283,E1283)</f>
        <v>31 DayJuly-September 2024NHS FifeOvarian</v>
      </c>
      <c r="B1283" t="s">
        <v>255</v>
      </c>
      <c r="C1283" t="s">
        <v>260</v>
      </c>
      <c r="D1283" t="s">
        <v>166</v>
      </c>
      <c r="E1283" t="s">
        <v>33</v>
      </c>
      <c r="F1283">
        <v>7</v>
      </c>
      <c r="G1283" t="s">
        <v>257</v>
      </c>
      <c r="H1283" t="s">
        <v>257</v>
      </c>
      <c r="I1283">
        <v>0</v>
      </c>
      <c r="J1283">
        <v>0</v>
      </c>
      <c r="K1283">
        <v>7</v>
      </c>
      <c r="L1283">
        <v>0</v>
      </c>
      <c r="M1283">
        <v>0</v>
      </c>
    </row>
    <row r="1284" spans="1:15" x14ac:dyDescent="0.25">
      <c r="A1284" t="str">
        <f t="shared" si="20"/>
        <v>31 DayJuly-September 2024NHS FifeUpper GI</v>
      </c>
      <c r="B1284" t="s">
        <v>255</v>
      </c>
      <c r="C1284" t="s">
        <v>260</v>
      </c>
      <c r="D1284" t="s">
        <v>166</v>
      </c>
      <c r="E1284" t="s">
        <v>34</v>
      </c>
      <c r="F1284">
        <v>33</v>
      </c>
      <c r="G1284" t="s">
        <v>257</v>
      </c>
      <c r="H1284" t="s">
        <v>257</v>
      </c>
      <c r="I1284">
        <v>2</v>
      </c>
      <c r="J1284">
        <v>6.0606060606060597</v>
      </c>
      <c r="K1284">
        <v>31</v>
      </c>
      <c r="L1284">
        <v>0</v>
      </c>
      <c r="M1284">
        <v>1</v>
      </c>
    </row>
    <row r="1285" spans="1:15" x14ac:dyDescent="0.25">
      <c r="A1285" t="str">
        <f t="shared" si="20"/>
        <v>31 DayJuly-September 2024NHS FifeUpper GI - Hepatopancreatobiliary</v>
      </c>
      <c r="B1285" t="s">
        <v>255</v>
      </c>
      <c r="C1285" t="s">
        <v>260</v>
      </c>
      <c r="D1285" t="s">
        <v>166</v>
      </c>
      <c r="E1285" t="s">
        <v>203</v>
      </c>
      <c r="F1285">
        <v>15</v>
      </c>
      <c r="G1285" t="s">
        <v>257</v>
      </c>
      <c r="H1285" t="s">
        <v>257</v>
      </c>
      <c r="I1285">
        <v>1</v>
      </c>
      <c r="J1285">
        <v>6.6666666666666696</v>
      </c>
      <c r="K1285">
        <v>14</v>
      </c>
      <c r="L1285">
        <v>0</v>
      </c>
      <c r="M1285">
        <v>1</v>
      </c>
    </row>
    <row r="1286" spans="1:15" x14ac:dyDescent="0.25">
      <c r="A1286" t="str">
        <f t="shared" si="20"/>
        <v>31 DayJuly-September 2024NHS FifeUpper GI - Oesophagogastric</v>
      </c>
      <c r="B1286" t="s">
        <v>255</v>
      </c>
      <c r="C1286" t="s">
        <v>260</v>
      </c>
      <c r="D1286" t="s">
        <v>166</v>
      </c>
      <c r="E1286" t="s">
        <v>204</v>
      </c>
      <c r="F1286">
        <v>18</v>
      </c>
      <c r="G1286" t="s">
        <v>257</v>
      </c>
      <c r="H1286" t="s">
        <v>257</v>
      </c>
      <c r="I1286">
        <v>1</v>
      </c>
      <c r="J1286">
        <v>5.5555555555555598</v>
      </c>
      <c r="K1286">
        <v>17</v>
      </c>
      <c r="L1286">
        <v>0</v>
      </c>
      <c r="M1286">
        <v>0</v>
      </c>
    </row>
    <row r="1287" spans="1:15" x14ac:dyDescent="0.25">
      <c r="A1287" t="str">
        <f t="shared" si="20"/>
        <v>31 DayJuly-September 2024NHS FifeUrological</v>
      </c>
      <c r="B1287" t="s">
        <v>255</v>
      </c>
      <c r="C1287" t="s">
        <v>260</v>
      </c>
      <c r="D1287" t="s">
        <v>166</v>
      </c>
      <c r="E1287" t="s">
        <v>205</v>
      </c>
      <c r="F1287">
        <v>126</v>
      </c>
      <c r="G1287" t="s">
        <v>257</v>
      </c>
      <c r="H1287" t="s">
        <v>257</v>
      </c>
      <c r="I1287">
        <v>1</v>
      </c>
      <c r="J1287">
        <v>0.79365079365079405</v>
      </c>
      <c r="K1287">
        <v>125</v>
      </c>
      <c r="L1287">
        <v>3</v>
      </c>
      <c r="M1287">
        <v>7</v>
      </c>
      <c r="N1287">
        <v>46</v>
      </c>
      <c r="O1287">
        <v>59</v>
      </c>
    </row>
    <row r="1288" spans="1:15" x14ac:dyDescent="0.25">
      <c r="A1288" t="str">
        <f t="shared" si="20"/>
        <v>31 DayJuly-September 2024NHS FifeUrology - Bladder</v>
      </c>
      <c r="B1288" t="s">
        <v>255</v>
      </c>
      <c r="C1288" t="s">
        <v>260</v>
      </c>
      <c r="D1288" t="s">
        <v>166</v>
      </c>
      <c r="E1288" t="s">
        <v>206</v>
      </c>
      <c r="F1288">
        <v>15</v>
      </c>
      <c r="G1288" t="s">
        <v>257</v>
      </c>
      <c r="H1288" t="s">
        <v>257</v>
      </c>
      <c r="I1288">
        <v>0</v>
      </c>
      <c r="J1288">
        <v>0</v>
      </c>
      <c r="K1288">
        <v>15</v>
      </c>
      <c r="L1288">
        <v>0</v>
      </c>
      <c r="M1288">
        <v>0</v>
      </c>
    </row>
    <row r="1289" spans="1:15" x14ac:dyDescent="0.25">
      <c r="A1289" t="str">
        <f t="shared" si="20"/>
        <v>31 DayJuly-September 2024NHS FifeUrology - Other</v>
      </c>
      <c r="B1289" t="s">
        <v>255</v>
      </c>
      <c r="C1289" t="s">
        <v>260</v>
      </c>
      <c r="D1289" t="s">
        <v>166</v>
      </c>
      <c r="E1289" t="s">
        <v>207</v>
      </c>
      <c r="F1289">
        <v>23</v>
      </c>
      <c r="G1289" t="s">
        <v>257</v>
      </c>
      <c r="H1289" t="s">
        <v>257</v>
      </c>
      <c r="I1289">
        <v>0</v>
      </c>
      <c r="J1289">
        <v>0</v>
      </c>
      <c r="K1289">
        <v>23</v>
      </c>
      <c r="L1289">
        <v>0</v>
      </c>
      <c r="M1289">
        <v>5</v>
      </c>
      <c r="O1289">
        <v>59</v>
      </c>
    </row>
    <row r="1290" spans="1:15" x14ac:dyDescent="0.25">
      <c r="A1290" t="str">
        <f t="shared" si="20"/>
        <v>31 DayJuly-September 2024NHS FifeUrology - Prostate</v>
      </c>
      <c r="B1290" t="s">
        <v>255</v>
      </c>
      <c r="C1290" t="s">
        <v>260</v>
      </c>
      <c r="D1290" t="s">
        <v>166</v>
      </c>
      <c r="E1290" t="s">
        <v>208</v>
      </c>
      <c r="F1290">
        <v>88</v>
      </c>
      <c r="G1290" t="s">
        <v>257</v>
      </c>
      <c r="H1290" t="s">
        <v>257</v>
      </c>
      <c r="I1290">
        <v>1</v>
      </c>
      <c r="J1290">
        <v>1.13636363636364</v>
      </c>
      <c r="K1290">
        <v>87</v>
      </c>
      <c r="L1290">
        <v>3</v>
      </c>
      <c r="M1290">
        <v>2</v>
      </c>
      <c r="N1290">
        <v>46</v>
      </c>
    </row>
    <row r="1291" spans="1:15" x14ac:dyDescent="0.25">
      <c r="A1291" t="str">
        <f t="shared" si="20"/>
        <v>31 DayJuly-September 2024NHS Forth ValleyAll Cancer Types*</v>
      </c>
      <c r="B1291" t="s">
        <v>255</v>
      </c>
      <c r="C1291" t="s">
        <v>260</v>
      </c>
      <c r="D1291" t="s">
        <v>167</v>
      </c>
      <c r="E1291" t="s">
        <v>198</v>
      </c>
      <c r="F1291">
        <v>322</v>
      </c>
      <c r="G1291" t="s">
        <v>257</v>
      </c>
      <c r="H1291" t="s">
        <v>257</v>
      </c>
      <c r="I1291">
        <v>8</v>
      </c>
      <c r="J1291">
        <v>2.4844720496894399</v>
      </c>
      <c r="K1291">
        <v>314</v>
      </c>
      <c r="L1291">
        <v>12</v>
      </c>
      <c r="M1291">
        <v>11</v>
      </c>
      <c r="N1291">
        <v>15</v>
      </c>
      <c r="O1291">
        <v>20</v>
      </c>
    </row>
    <row r="1292" spans="1:15" x14ac:dyDescent="0.25">
      <c r="A1292" t="str">
        <f t="shared" si="20"/>
        <v>31 DayJuly-September 2024NHS Forth ValleyAll Cancer Types* (screened excluded)</v>
      </c>
      <c r="B1292" t="s">
        <v>255</v>
      </c>
      <c r="C1292" t="s">
        <v>260</v>
      </c>
      <c r="D1292" t="s">
        <v>167</v>
      </c>
      <c r="E1292" t="s">
        <v>199</v>
      </c>
      <c r="F1292">
        <v>285</v>
      </c>
      <c r="G1292" t="s">
        <v>257</v>
      </c>
      <c r="H1292" t="s">
        <v>257</v>
      </c>
      <c r="I1292">
        <v>8</v>
      </c>
      <c r="J1292">
        <v>2.8070175438596499</v>
      </c>
      <c r="K1292">
        <v>277</v>
      </c>
      <c r="L1292">
        <v>7</v>
      </c>
      <c r="M1292">
        <v>8</v>
      </c>
      <c r="N1292">
        <v>21</v>
      </c>
      <c r="O1292">
        <v>18</v>
      </c>
    </row>
    <row r="1293" spans="1:15" x14ac:dyDescent="0.25">
      <c r="A1293" t="str">
        <f t="shared" si="20"/>
        <v>31 DayJuly-September 2024NHS Forth ValleyAll Cancer Types* (screened only)</v>
      </c>
      <c r="B1293" t="s">
        <v>255</v>
      </c>
      <c r="C1293" t="s">
        <v>260</v>
      </c>
      <c r="D1293" t="s">
        <v>167</v>
      </c>
      <c r="E1293" t="s">
        <v>200</v>
      </c>
      <c r="F1293">
        <v>37</v>
      </c>
      <c r="G1293" t="s">
        <v>257</v>
      </c>
      <c r="H1293" t="s">
        <v>257</v>
      </c>
      <c r="I1293">
        <v>0</v>
      </c>
      <c r="J1293">
        <v>0</v>
      </c>
      <c r="K1293">
        <v>37</v>
      </c>
      <c r="L1293">
        <v>5</v>
      </c>
      <c r="M1293">
        <v>3</v>
      </c>
      <c r="N1293">
        <v>14</v>
      </c>
      <c r="O1293">
        <v>20</v>
      </c>
    </row>
    <row r="1294" spans="1:15" x14ac:dyDescent="0.25">
      <c r="A1294" t="str">
        <f t="shared" si="20"/>
        <v>31 DayJuly-September 2024NHS Forth ValleyBreast</v>
      </c>
      <c r="B1294" t="s">
        <v>255</v>
      </c>
      <c r="C1294" t="s">
        <v>260</v>
      </c>
      <c r="D1294" t="s">
        <v>167</v>
      </c>
      <c r="E1294" t="s">
        <v>22</v>
      </c>
      <c r="F1294">
        <v>84</v>
      </c>
      <c r="G1294" t="s">
        <v>257</v>
      </c>
      <c r="H1294" t="s">
        <v>257</v>
      </c>
      <c r="I1294">
        <v>1</v>
      </c>
      <c r="J1294">
        <v>1.19047619047619</v>
      </c>
      <c r="K1294">
        <v>83</v>
      </c>
      <c r="L1294">
        <v>8</v>
      </c>
      <c r="M1294">
        <v>3</v>
      </c>
      <c r="N1294">
        <v>12</v>
      </c>
      <c r="O1294">
        <v>20</v>
      </c>
    </row>
    <row r="1295" spans="1:15" x14ac:dyDescent="0.25">
      <c r="A1295" t="str">
        <f t="shared" si="20"/>
        <v>31 DayJuly-September 2024NHS Forth ValleyBreast (screened excluded)</v>
      </c>
      <c r="B1295" t="s">
        <v>255</v>
      </c>
      <c r="C1295" t="s">
        <v>260</v>
      </c>
      <c r="D1295" t="s">
        <v>167</v>
      </c>
      <c r="E1295" t="s">
        <v>201</v>
      </c>
      <c r="F1295">
        <v>53</v>
      </c>
      <c r="G1295" t="s">
        <v>257</v>
      </c>
      <c r="H1295" t="s">
        <v>257</v>
      </c>
      <c r="I1295">
        <v>1</v>
      </c>
      <c r="J1295">
        <v>1.88679245283019</v>
      </c>
      <c r="K1295">
        <v>52</v>
      </c>
      <c r="L1295">
        <v>3</v>
      </c>
      <c r="M1295">
        <v>1</v>
      </c>
      <c r="N1295">
        <v>7</v>
      </c>
    </row>
    <row r="1296" spans="1:15" x14ac:dyDescent="0.25">
      <c r="A1296" t="str">
        <f t="shared" si="20"/>
        <v>31 DayJuly-September 2024NHS Forth ValleyBreast (screened only)</v>
      </c>
      <c r="B1296" t="s">
        <v>255</v>
      </c>
      <c r="C1296" t="s">
        <v>260</v>
      </c>
      <c r="D1296" t="s">
        <v>167</v>
      </c>
      <c r="E1296" t="s">
        <v>202</v>
      </c>
      <c r="F1296">
        <v>31</v>
      </c>
      <c r="G1296" t="s">
        <v>257</v>
      </c>
      <c r="H1296" t="s">
        <v>257</v>
      </c>
      <c r="I1296">
        <v>0</v>
      </c>
      <c r="J1296">
        <v>0</v>
      </c>
      <c r="K1296">
        <v>31</v>
      </c>
      <c r="L1296">
        <v>5</v>
      </c>
      <c r="M1296">
        <v>2</v>
      </c>
      <c r="N1296">
        <v>14</v>
      </c>
    </row>
    <row r="1297" spans="1:15" x14ac:dyDescent="0.25">
      <c r="A1297" t="str">
        <f t="shared" si="20"/>
        <v>31 DayJuly-September 2024NHS Forth ValleyCervical</v>
      </c>
      <c r="B1297" t="s">
        <v>255</v>
      </c>
      <c r="C1297" t="s">
        <v>260</v>
      </c>
      <c r="D1297" t="s">
        <v>167</v>
      </c>
      <c r="E1297" t="s">
        <v>23</v>
      </c>
      <c r="F1297">
        <v>1</v>
      </c>
      <c r="G1297" t="s">
        <v>257</v>
      </c>
      <c r="H1297" t="s">
        <v>257</v>
      </c>
      <c r="I1297">
        <v>0</v>
      </c>
      <c r="J1297">
        <v>0</v>
      </c>
      <c r="K1297">
        <v>1</v>
      </c>
      <c r="L1297">
        <v>0</v>
      </c>
      <c r="M1297">
        <v>0</v>
      </c>
    </row>
    <row r="1298" spans="1:15" x14ac:dyDescent="0.25">
      <c r="A1298" t="str">
        <f t="shared" si="20"/>
        <v>31 DayJuly-September 2024NHS Forth ValleyCervical (screened only)</v>
      </c>
      <c r="B1298" t="s">
        <v>255</v>
      </c>
      <c r="C1298" t="s">
        <v>260</v>
      </c>
      <c r="D1298" t="s">
        <v>167</v>
      </c>
      <c r="E1298" t="s">
        <v>25</v>
      </c>
      <c r="F1298">
        <v>1</v>
      </c>
      <c r="G1298" t="s">
        <v>257</v>
      </c>
      <c r="H1298" t="s">
        <v>257</v>
      </c>
      <c r="I1298">
        <v>0</v>
      </c>
      <c r="J1298">
        <v>0</v>
      </c>
      <c r="K1298">
        <v>1</v>
      </c>
      <c r="L1298">
        <v>0</v>
      </c>
      <c r="M1298">
        <v>0</v>
      </c>
    </row>
    <row r="1299" spans="1:15" x14ac:dyDescent="0.25">
      <c r="A1299" t="str">
        <f t="shared" si="20"/>
        <v>31 DayJuly-September 2024NHS Forth ValleyColorectal</v>
      </c>
      <c r="B1299" t="s">
        <v>255</v>
      </c>
      <c r="C1299" t="s">
        <v>260</v>
      </c>
      <c r="D1299" t="s">
        <v>167</v>
      </c>
      <c r="E1299" t="s">
        <v>26</v>
      </c>
      <c r="F1299">
        <v>40</v>
      </c>
      <c r="G1299" t="s">
        <v>257</v>
      </c>
      <c r="H1299" t="s">
        <v>257</v>
      </c>
      <c r="I1299">
        <v>1</v>
      </c>
      <c r="J1299">
        <v>2.5</v>
      </c>
      <c r="K1299">
        <v>39</v>
      </c>
      <c r="L1299">
        <v>0</v>
      </c>
      <c r="M1299">
        <v>3</v>
      </c>
      <c r="O1299">
        <v>21</v>
      </c>
    </row>
    <row r="1300" spans="1:15" x14ac:dyDescent="0.25">
      <c r="A1300" t="str">
        <f t="shared" si="20"/>
        <v>31 DayJuly-September 2024NHS Forth ValleyColorectal (screened excluded)</v>
      </c>
      <c r="B1300" t="s">
        <v>255</v>
      </c>
      <c r="C1300" t="s">
        <v>260</v>
      </c>
      <c r="D1300" t="s">
        <v>167</v>
      </c>
      <c r="E1300" t="s">
        <v>27</v>
      </c>
      <c r="F1300">
        <v>35</v>
      </c>
      <c r="G1300" t="s">
        <v>257</v>
      </c>
      <c r="H1300" t="s">
        <v>257</v>
      </c>
      <c r="I1300">
        <v>1</v>
      </c>
      <c r="J1300">
        <v>2.8571428571428599</v>
      </c>
      <c r="K1300">
        <v>34</v>
      </c>
      <c r="L1300">
        <v>0</v>
      </c>
      <c r="M1300">
        <v>2</v>
      </c>
    </row>
    <row r="1301" spans="1:15" x14ac:dyDescent="0.25">
      <c r="A1301" t="str">
        <f t="shared" si="20"/>
        <v>31 DayJuly-September 2024NHS Forth ValleyColorectal (screened only)</v>
      </c>
      <c r="B1301" t="s">
        <v>255</v>
      </c>
      <c r="C1301" t="s">
        <v>260</v>
      </c>
      <c r="D1301" t="s">
        <v>167</v>
      </c>
      <c r="E1301" t="s">
        <v>28</v>
      </c>
      <c r="F1301">
        <v>5</v>
      </c>
      <c r="G1301" t="s">
        <v>257</v>
      </c>
      <c r="H1301" t="s">
        <v>257</v>
      </c>
      <c r="I1301">
        <v>0</v>
      </c>
      <c r="J1301">
        <v>0</v>
      </c>
      <c r="K1301">
        <v>5</v>
      </c>
      <c r="L1301">
        <v>0</v>
      </c>
      <c r="M1301">
        <v>1</v>
      </c>
    </row>
    <row r="1302" spans="1:15" x14ac:dyDescent="0.25">
      <c r="A1302" t="str">
        <f t="shared" si="20"/>
        <v>31 DayJuly-September 2024NHS Forth ValleyHead &amp; Neck</v>
      </c>
      <c r="B1302" t="s">
        <v>255</v>
      </c>
      <c r="C1302" t="s">
        <v>260</v>
      </c>
      <c r="D1302" t="s">
        <v>167</v>
      </c>
      <c r="E1302" t="s">
        <v>29</v>
      </c>
      <c r="F1302">
        <v>8</v>
      </c>
      <c r="G1302" t="s">
        <v>257</v>
      </c>
      <c r="H1302" t="s">
        <v>257</v>
      </c>
      <c r="I1302">
        <v>0</v>
      </c>
      <c r="J1302">
        <v>0</v>
      </c>
      <c r="K1302">
        <v>8</v>
      </c>
      <c r="L1302">
        <v>0</v>
      </c>
      <c r="M1302">
        <v>1</v>
      </c>
    </row>
    <row r="1303" spans="1:15" x14ac:dyDescent="0.25">
      <c r="A1303" t="str">
        <f t="shared" si="20"/>
        <v>31 DayJuly-September 2024NHS Forth ValleyLung</v>
      </c>
      <c r="B1303" t="s">
        <v>255</v>
      </c>
      <c r="C1303" t="s">
        <v>260</v>
      </c>
      <c r="D1303" t="s">
        <v>167</v>
      </c>
      <c r="E1303" t="s">
        <v>30</v>
      </c>
      <c r="F1303">
        <v>33</v>
      </c>
      <c r="G1303" t="s">
        <v>257</v>
      </c>
      <c r="H1303" t="s">
        <v>257</v>
      </c>
      <c r="I1303">
        <v>3</v>
      </c>
      <c r="J1303">
        <v>9.0909090909090899</v>
      </c>
      <c r="K1303">
        <v>30</v>
      </c>
      <c r="L1303">
        <v>1</v>
      </c>
      <c r="M1303">
        <v>0</v>
      </c>
    </row>
    <row r="1304" spans="1:15" x14ac:dyDescent="0.25">
      <c r="A1304" t="str">
        <f t="shared" si="20"/>
        <v>31 DayJuly-September 2024NHS Forth ValleyLymphoma</v>
      </c>
      <c r="B1304" t="s">
        <v>255</v>
      </c>
      <c r="C1304" t="s">
        <v>260</v>
      </c>
      <c r="D1304" t="s">
        <v>167</v>
      </c>
      <c r="E1304" t="s">
        <v>31</v>
      </c>
      <c r="F1304">
        <v>15</v>
      </c>
      <c r="G1304" t="s">
        <v>257</v>
      </c>
      <c r="H1304" t="s">
        <v>257</v>
      </c>
      <c r="I1304">
        <v>0</v>
      </c>
      <c r="J1304">
        <v>0</v>
      </c>
      <c r="K1304">
        <v>15</v>
      </c>
      <c r="L1304">
        <v>1</v>
      </c>
      <c r="M1304">
        <v>1</v>
      </c>
    </row>
    <row r="1305" spans="1:15" x14ac:dyDescent="0.25">
      <c r="A1305" t="str">
        <f t="shared" si="20"/>
        <v>31 DayJuly-September 2024NHS Forth ValleyMelanoma</v>
      </c>
      <c r="B1305" t="s">
        <v>255</v>
      </c>
      <c r="C1305" t="s">
        <v>260</v>
      </c>
      <c r="D1305" t="s">
        <v>167</v>
      </c>
      <c r="E1305" t="s">
        <v>32</v>
      </c>
      <c r="F1305">
        <v>22</v>
      </c>
      <c r="G1305" t="s">
        <v>257</v>
      </c>
      <c r="H1305" t="s">
        <v>257</v>
      </c>
      <c r="I1305">
        <v>0</v>
      </c>
      <c r="J1305">
        <v>0</v>
      </c>
      <c r="K1305">
        <v>22</v>
      </c>
      <c r="L1305">
        <v>2</v>
      </c>
      <c r="M1305">
        <v>0</v>
      </c>
    </row>
    <row r="1306" spans="1:15" x14ac:dyDescent="0.25">
      <c r="A1306" t="str">
        <f t="shared" si="20"/>
        <v>31 DayJuly-September 2024NHS Forth ValleyOvarian</v>
      </c>
      <c r="B1306" t="s">
        <v>255</v>
      </c>
      <c r="C1306" t="s">
        <v>260</v>
      </c>
      <c r="D1306" t="s">
        <v>167</v>
      </c>
      <c r="E1306" t="s">
        <v>33</v>
      </c>
      <c r="F1306">
        <v>2</v>
      </c>
      <c r="G1306" t="s">
        <v>257</v>
      </c>
      <c r="H1306" t="s">
        <v>257</v>
      </c>
      <c r="I1306">
        <v>0</v>
      </c>
      <c r="J1306">
        <v>0</v>
      </c>
      <c r="K1306">
        <v>2</v>
      </c>
      <c r="L1306">
        <v>0</v>
      </c>
      <c r="M1306">
        <v>0</v>
      </c>
    </row>
    <row r="1307" spans="1:15" x14ac:dyDescent="0.25">
      <c r="A1307" t="str">
        <f t="shared" si="20"/>
        <v>31 DayJuly-September 2024NHS Forth ValleyUpper GI</v>
      </c>
      <c r="B1307" t="s">
        <v>255</v>
      </c>
      <c r="C1307" t="s">
        <v>260</v>
      </c>
      <c r="D1307" t="s">
        <v>167</v>
      </c>
      <c r="E1307" t="s">
        <v>34</v>
      </c>
      <c r="F1307">
        <v>29</v>
      </c>
      <c r="G1307" t="s">
        <v>257</v>
      </c>
      <c r="H1307" t="s">
        <v>257</v>
      </c>
      <c r="I1307">
        <v>0</v>
      </c>
      <c r="J1307">
        <v>0</v>
      </c>
      <c r="K1307">
        <v>29</v>
      </c>
      <c r="L1307">
        <v>0</v>
      </c>
      <c r="M1307">
        <v>1</v>
      </c>
    </row>
    <row r="1308" spans="1:15" x14ac:dyDescent="0.25">
      <c r="A1308" t="str">
        <f t="shared" si="20"/>
        <v>31 DayJuly-September 2024NHS Forth ValleyUpper GI - Hepatopancreatobiliary</v>
      </c>
      <c r="B1308" t="s">
        <v>255</v>
      </c>
      <c r="C1308" t="s">
        <v>260</v>
      </c>
      <c r="D1308" t="s">
        <v>167</v>
      </c>
      <c r="E1308" t="s">
        <v>203</v>
      </c>
      <c r="F1308">
        <v>20</v>
      </c>
      <c r="G1308" t="s">
        <v>257</v>
      </c>
      <c r="H1308" t="s">
        <v>257</v>
      </c>
      <c r="I1308">
        <v>0</v>
      </c>
      <c r="J1308">
        <v>0</v>
      </c>
      <c r="K1308">
        <v>20</v>
      </c>
      <c r="L1308">
        <v>0</v>
      </c>
      <c r="M1308">
        <v>1</v>
      </c>
    </row>
    <row r="1309" spans="1:15" x14ac:dyDescent="0.25">
      <c r="A1309" t="str">
        <f t="shared" si="20"/>
        <v>31 DayJuly-September 2024NHS Forth ValleyUpper GI - Oesophagogastric</v>
      </c>
      <c r="B1309" t="s">
        <v>255</v>
      </c>
      <c r="C1309" t="s">
        <v>260</v>
      </c>
      <c r="D1309" t="s">
        <v>167</v>
      </c>
      <c r="E1309" t="s">
        <v>204</v>
      </c>
      <c r="F1309">
        <v>9</v>
      </c>
      <c r="G1309" t="s">
        <v>257</v>
      </c>
      <c r="H1309" t="s">
        <v>257</v>
      </c>
      <c r="I1309">
        <v>0</v>
      </c>
      <c r="J1309">
        <v>0</v>
      </c>
      <c r="K1309">
        <v>9</v>
      </c>
      <c r="L1309">
        <v>0</v>
      </c>
      <c r="M1309">
        <v>0</v>
      </c>
    </row>
    <row r="1310" spans="1:15" x14ac:dyDescent="0.25">
      <c r="A1310" t="str">
        <f t="shared" si="20"/>
        <v>31 DayJuly-September 2024NHS Forth ValleyUrological</v>
      </c>
      <c r="B1310" t="s">
        <v>255</v>
      </c>
      <c r="C1310" t="s">
        <v>260</v>
      </c>
      <c r="D1310" t="s">
        <v>167</v>
      </c>
      <c r="E1310" t="s">
        <v>205</v>
      </c>
      <c r="F1310">
        <v>88</v>
      </c>
      <c r="G1310" t="s">
        <v>257</v>
      </c>
      <c r="H1310" t="s">
        <v>257</v>
      </c>
      <c r="I1310">
        <v>3</v>
      </c>
      <c r="J1310">
        <v>3.4090909090909101</v>
      </c>
      <c r="K1310">
        <v>85</v>
      </c>
      <c r="L1310">
        <v>0</v>
      </c>
      <c r="M1310">
        <v>2</v>
      </c>
    </row>
    <row r="1311" spans="1:15" x14ac:dyDescent="0.25">
      <c r="A1311" t="str">
        <f t="shared" si="20"/>
        <v>31 DayJuly-September 2024NHS Forth ValleyUrology - Bladder</v>
      </c>
      <c r="B1311" t="s">
        <v>255</v>
      </c>
      <c r="C1311" t="s">
        <v>260</v>
      </c>
      <c r="D1311" t="s">
        <v>167</v>
      </c>
      <c r="E1311" t="s">
        <v>206</v>
      </c>
      <c r="F1311">
        <v>10</v>
      </c>
      <c r="G1311" t="s">
        <v>257</v>
      </c>
      <c r="H1311" t="s">
        <v>257</v>
      </c>
      <c r="I1311">
        <v>0</v>
      </c>
      <c r="J1311">
        <v>0</v>
      </c>
      <c r="K1311">
        <v>10</v>
      </c>
      <c r="L1311">
        <v>0</v>
      </c>
      <c r="M1311">
        <v>0</v>
      </c>
    </row>
    <row r="1312" spans="1:15" x14ac:dyDescent="0.25">
      <c r="A1312" t="str">
        <f t="shared" si="20"/>
        <v>31 DayJuly-September 2024NHS Forth ValleyUrology - Other</v>
      </c>
      <c r="B1312" t="s">
        <v>255</v>
      </c>
      <c r="C1312" t="s">
        <v>260</v>
      </c>
      <c r="D1312" t="s">
        <v>167</v>
      </c>
      <c r="E1312" t="s">
        <v>207</v>
      </c>
      <c r="F1312">
        <v>21</v>
      </c>
      <c r="G1312" t="s">
        <v>257</v>
      </c>
      <c r="H1312" t="s">
        <v>257</v>
      </c>
      <c r="I1312">
        <v>2</v>
      </c>
      <c r="J1312">
        <v>9.5238095238095202</v>
      </c>
      <c r="K1312">
        <v>19</v>
      </c>
      <c r="L1312">
        <v>0</v>
      </c>
      <c r="M1312">
        <v>2</v>
      </c>
    </row>
    <row r="1313" spans="1:15" x14ac:dyDescent="0.25">
      <c r="A1313" t="str">
        <f t="shared" si="20"/>
        <v>31 DayJuly-September 2024NHS Forth ValleyUrology - Prostate</v>
      </c>
      <c r="B1313" t="s">
        <v>255</v>
      </c>
      <c r="C1313" t="s">
        <v>260</v>
      </c>
      <c r="D1313" t="s">
        <v>167</v>
      </c>
      <c r="E1313" t="s">
        <v>208</v>
      </c>
      <c r="F1313">
        <v>57</v>
      </c>
      <c r="G1313" t="s">
        <v>257</v>
      </c>
      <c r="H1313" t="s">
        <v>257</v>
      </c>
      <c r="I1313">
        <v>1</v>
      </c>
      <c r="J1313">
        <v>1.7543859649122799</v>
      </c>
      <c r="K1313">
        <v>56</v>
      </c>
      <c r="L1313">
        <v>0</v>
      </c>
      <c r="M1313">
        <v>0</v>
      </c>
    </row>
    <row r="1314" spans="1:15" x14ac:dyDescent="0.25">
      <c r="A1314" t="str">
        <f t="shared" si="20"/>
        <v>31 DayJuly-September 2024NHS GrampianAll Cancer Types*</v>
      </c>
      <c r="B1314" t="s">
        <v>255</v>
      </c>
      <c r="C1314" t="s">
        <v>260</v>
      </c>
      <c r="D1314" t="s">
        <v>168</v>
      </c>
      <c r="E1314" t="s">
        <v>198</v>
      </c>
      <c r="F1314">
        <v>768</v>
      </c>
      <c r="G1314" t="s">
        <v>257</v>
      </c>
      <c r="H1314" t="s">
        <v>257</v>
      </c>
      <c r="I1314">
        <v>21</v>
      </c>
      <c r="J1314">
        <v>2.734375</v>
      </c>
      <c r="K1314">
        <v>747</v>
      </c>
      <c r="L1314">
        <v>20</v>
      </c>
      <c r="M1314">
        <v>136</v>
      </c>
      <c r="N1314">
        <v>32</v>
      </c>
      <c r="O1314">
        <v>15</v>
      </c>
    </row>
    <row r="1315" spans="1:15" x14ac:dyDescent="0.25">
      <c r="A1315" t="str">
        <f t="shared" si="20"/>
        <v>31 DayJuly-September 2024NHS GrampianAll Cancer Types* (screened excluded)</v>
      </c>
      <c r="B1315" t="s">
        <v>255</v>
      </c>
      <c r="C1315" t="s">
        <v>260</v>
      </c>
      <c r="D1315" t="s">
        <v>168</v>
      </c>
      <c r="E1315" t="s">
        <v>199</v>
      </c>
      <c r="F1315">
        <v>688</v>
      </c>
      <c r="G1315" t="s">
        <v>257</v>
      </c>
      <c r="H1315" t="s">
        <v>257</v>
      </c>
      <c r="I1315">
        <v>21</v>
      </c>
      <c r="J1315">
        <v>3.0523255813953498</v>
      </c>
      <c r="K1315">
        <v>667</v>
      </c>
      <c r="L1315">
        <v>13</v>
      </c>
      <c r="M1315">
        <v>112</v>
      </c>
      <c r="N1315">
        <v>28</v>
      </c>
      <c r="O1315">
        <v>14</v>
      </c>
    </row>
    <row r="1316" spans="1:15" x14ac:dyDescent="0.25">
      <c r="A1316" t="str">
        <f t="shared" si="20"/>
        <v>31 DayJuly-September 2024NHS GrampianAll Cancer Types* (screened only)</v>
      </c>
      <c r="B1316" t="s">
        <v>255</v>
      </c>
      <c r="C1316" t="s">
        <v>260</v>
      </c>
      <c r="D1316" t="s">
        <v>168</v>
      </c>
      <c r="E1316" t="s">
        <v>200</v>
      </c>
      <c r="F1316">
        <v>80</v>
      </c>
      <c r="G1316" t="s">
        <v>257</v>
      </c>
      <c r="H1316" t="s">
        <v>257</v>
      </c>
      <c r="I1316">
        <v>0</v>
      </c>
      <c r="J1316">
        <v>0</v>
      </c>
      <c r="K1316">
        <v>80</v>
      </c>
      <c r="L1316">
        <v>7</v>
      </c>
      <c r="M1316">
        <v>24</v>
      </c>
      <c r="N1316">
        <v>35</v>
      </c>
      <c r="O1316">
        <v>19</v>
      </c>
    </row>
    <row r="1317" spans="1:15" x14ac:dyDescent="0.25">
      <c r="A1317" t="str">
        <f t="shared" si="20"/>
        <v>31 DayJuly-September 2024NHS GrampianBreast</v>
      </c>
      <c r="B1317" t="s">
        <v>255</v>
      </c>
      <c r="C1317" t="s">
        <v>260</v>
      </c>
      <c r="D1317" t="s">
        <v>168</v>
      </c>
      <c r="E1317" t="s">
        <v>22</v>
      </c>
      <c r="F1317">
        <v>143</v>
      </c>
      <c r="G1317" t="s">
        <v>257</v>
      </c>
      <c r="H1317" t="s">
        <v>257</v>
      </c>
      <c r="I1317">
        <v>0</v>
      </c>
      <c r="J1317">
        <v>0</v>
      </c>
      <c r="K1317">
        <v>143</v>
      </c>
      <c r="L1317">
        <v>9</v>
      </c>
      <c r="M1317">
        <v>49</v>
      </c>
      <c r="N1317">
        <v>17</v>
      </c>
      <c r="O1317">
        <v>15</v>
      </c>
    </row>
    <row r="1318" spans="1:15" x14ac:dyDescent="0.25">
      <c r="A1318" t="str">
        <f t="shared" si="20"/>
        <v>31 DayJuly-September 2024NHS GrampianBreast (screened excluded)</v>
      </c>
      <c r="B1318" t="s">
        <v>255</v>
      </c>
      <c r="C1318" t="s">
        <v>260</v>
      </c>
      <c r="D1318" t="s">
        <v>168</v>
      </c>
      <c r="E1318" t="s">
        <v>201</v>
      </c>
      <c r="F1318">
        <v>88</v>
      </c>
      <c r="G1318" t="s">
        <v>257</v>
      </c>
      <c r="H1318" t="s">
        <v>257</v>
      </c>
      <c r="I1318">
        <v>0</v>
      </c>
      <c r="J1318">
        <v>0</v>
      </c>
      <c r="K1318">
        <v>88</v>
      </c>
      <c r="L1318">
        <v>3</v>
      </c>
      <c r="M1318">
        <v>35</v>
      </c>
      <c r="N1318">
        <v>17</v>
      </c>
      <c r="O1318">
        <v>14</v>
      </c>
    </row>
    <row r="1319" spans="1:15" x14ac:dyDescent="0.25">
      <c r="A1319" t="str">
        <f t="shared" si="20"/>
        <v>31 DayJuly-September 2024NHS GrampianBreast (screened only)</v>
      </c>
      <c r="B1319" t="s">
        <v>255</v>
      </c>
      <c r="C1319" t="s">
        <v>260</v>
      </c>
      <c r="D1319" t="s">
        <v>168</v>
      </c>
      <c r="E1319" t="s">
        <v>202</v>
      </c>
      <c r="F1319">
        <v>55</v>
      </c>
      <c r="G1319" t="s">
        <v>257</v>
      </c>
      <c r="H1319" t="s">
        <v>257</v>
      </c>
      <c r="I1319">
        <v>0</v>
      </c>
      <c r="J1319">
        <v>0</v>
      </c>
      <c r="K1319">
        <v>55</v>
      </c>
      <c r="L1319">
        <v>6</v>
      </c>
      <c r="M1319">
        <v>14</v>
      </c>
      <c r="N1319">
        <v>22</v>
      </c>
      <c r="O1319">
        <v>24</v>
      </c>
    </row>
    <row r="1320" spans="1:15" x14ac:dyDescent="0.25">
      <c r="A1320" t="str">
        <f t="shared" si="20"/>
        <v>31 DayJuly-September 2024NHS GrampianCervical</v>
      </c>
      <c r="B1320" t="s">
        <v>255</v>
      </c>
      <c r="C1320" t="s">
        <v>260</v>
      </c>
      <c r="D1320" t="s">
        <v>168</v>
      </c>
      <c r="E1320" t="s">
        <v>23</v>
      </c>
      <c r="F1320">
        <v>5</v>
      </c>
      <c r="G1320" t="s">
        <v>257</v>
      </c>
      <c r="H1320" t="s">
        <v>257</v>
      </c>
      <c r="I1320">
        <v>0</v>
      </c>
      <c r="J1320">
        <v>0</v>
      </c>
      <c r="K1320">
        <v>5</v>
      </c>
      <c r="L1320">
        <v>0</v>
      </c>
      <c r="M1320">
        <v>0</v>
      </c>
    </row>
    <row r="1321" spans="1:15" x14ac:dyDescent="0.25">
      <c r="A1321" t="str">
        <f t="shared" si="20"/>
        <v>31 DayJuly-September 2024NHS GrampianCervical (screened excluded)</v>
      </c>
      <c r="B1321" t="s">
        <v>255</v>
      </c>
      <c r="C1321" t="s">
        <v>260</v>
      </c>
      <c r="D1321" t="s">
        <v>168</v>
      </c>
      <c r="E1321" t="s">
        <v>24</v>
      </c>
      <c r="F1321">
        <v>4</v>
      </c>
      <c r="G1321" t="s">
        <v>257</v>
      </c>
      <c r="H1321" t="s">
        <v>257</v>
      </c>
      <c r="I1321">
        <v>0</v>
      </c>
      <c r="J1321">
        <v>0</v>
      </c>
      <c r="K1321">
        <v>4</v>
      </c>
      <c r="L1321">
        <v>0</v>
      </c>
      <c r="M1321">
        <v>0</v>
      </c>
    </row>
    <row r="1322" spans="1:15" x14ac:dyDescent="0.25">
      <c r="A1322" t="str">
        <f t="shared" si="20"/>
        <v>31 DayJuly-September 2024NHS GrampianCervical (screened only)</v>
      </c>
      <c r="B1322" t="s">
        <v>255</v>
      </c>
      <c r="C1322" t="s">
        <v>260</v>
      </c>
      <c r="D1322" t="s">
        <v>168</v>
      </c>
      <c r="E1322" t="s">
        <v>25</v>
      </c>
      <c r="F1322">
        <v>1</v>
      </c>
      <c r="G1322" t="s">
        <v>257</v>
      </c>
      <c r="H1322" t="s">
        <v>257</v>
      </c>
      <c r="I1322">
        <v>0</v>
      </c>
      <c r="J1322">
        <v>0</v>
      </c>
      <c r="K1322">
        <v>1</v>
      </c>
      <c r="L1322">
        <v>0</v>
      </c>
      <c r="M1322">
        <v>0</v>
      </c>
    </row>
    <row r="1323" spans="1:15" x14ac:dyDescent="0.25">
      <c r="A1323" t="str">
        <f t="shared" si="20"/>
        <v>31 DayJuly-September 2024NHS GrampianColorectal</v>
      </c>
      <c r="B1323" t="s">
        <v>255</v>
      </c>
      <c r="C1323" t="s">
        <v>260</v>
      </c>
      <c r="D1323" t="s">
        <v>168</v>
      </c>
      <c r="E1323" t="s">
        <v>26</v>
      </c>
      <c r="F1323">
        <v>110</v>
      </c>
      <c r="G1323" t="s">
        <v>257</v>
      </c>
      <c r="H1323" t="s">
        <v>257</v>
      </c>
      <c r="I1323">
        <v>4</v>
      </c>
      <c r="J1323">
        <v>3.6363636363636398</v>
      </c>
      <c r="K1323">
        <v>106</v>
      </c>
      <c r="L1323">
        <v>1</v>
      </c>
      <c r="M1323">
        <v>24</v>
      </c>
      <c r="O1323">
        <v>14</v>
      </c>
    </row>
    <row r="1324" spans="1:15" x14ac:dyDescent="0.25">
      <c r="A1324" t="str">
        <f t="shared" si="20"/>
        <v>31 DayJuly-September 2024NHS GrampianColorectal (screened excluded)</v>
      </c>
      <c r="B1324" t="s">
        <v>255</v>
      </c>
      <c r="C1324" t="s">
        <v>260</v>
      </c>
      <c r="D1324" t="s">
        <v>168</v>
      </c>
      <c r="E1324" t="s">
        <v>27</v>
      </c>
      <c r="F1324">
        <v>86</v>
      </c>
      <c r="G1324" t="s">
        <v>257</v>
      </c>
      <c r="H1324" t="s">
        <v>257</v>
      </c>
      <c r="I1324">
        <v>4</v>
      </c>
      <c r="J1324">
        <v>4.6511627906976702</v>
      </c>
      <c r="K1324">
        <v>82</v>
      </c>
      <c r="L1324">
        <v>0</v>
      </c>
      <c r="M1324">
        <v>14</v>
      </c>
      <c r="O1324">
        <v>14</v>
      </c>
    </row>
    <row r="1325" spans="1:15" x14ac:dyDescent="0.25">
      <c r="A1325" t="str">
        <f t="shared" si="20"/>
        <v>31 DayJuly-September 2024NHS GrampianColorectal (screened only)</v>
      </c>
      <c r="B1325" t="s">
        <v>255</v>
      </c>
      <c r="C1325" t="s">
        <v>260</v>
      </c>
      <c r="D1325" t="s">
        <v>168</v>
      </c>
      <c r="E1325" t="s">
        <v>28</v>
      </c>
      <c r="F1325">
        <v>24</v>
      </c>
      <c r="G1325" t="s">
        <v>257</v>
      </c>
      <c r="H1325" t="s">
        <v>257</v>
      </c>
      <c r="I1325">
        <v>0</v>
      </c>
      <c r="J1325">
        <v>0</v>
      </c>
      <c r="K1325">
        <v>24</v>
      </c>
      <c r="L1325">
        <v>1</v>
      </c>
      <c r="M1325">
        <v>10</v>
      </c>
      <c r="O1325">
        <v>14</v>
      </c>
    </row>
    <row r="1326" spans="1:15" x14ac:dyDescent="0.25">
      <c r="A1326" t="str">
        <f t="shared" si="20"/>
        <v>31 DayJuly-September 2024NHS GrampianHead &amp; Neck</v>
      </c>
      <c r="B1326" t="s">
        <v>255</v>
      </c>
      <c r="C1326" t="s">
        <v>260</v>
      </c>
      <c r="D1326" t="s">
        <v>168</v>
      </c>
      <c r="E1326" t="s">
        <v>29</v>
      </c>
      <c r="F1326">
        <v>30</v>
      </c>
      <c r="G1326" t="s">
        <v>257</v>
      </c>
      <c r="H1326" t="s">
        <v>257</v>
      </c>
      <c r="I1326">
        <v>2</v>
      </c>
      <c r="J1326">
        <v>6.6666666666666696</v>
      </c>
      <c r="K1326">
        <v>28</v>
      </c>
      <c r="L1326">
        <v>1</v>
      </c>
      <c r="M1326">
        <v>2</v>
      </c>
    </row>
    <row r="1327" spans="1:15" x14ac:dyDescent="0.25">
      <c r="A1327" t="str">
        <f t="shared" si="20"/>
        <v>31 DayJuly-September 2024NHS GrampianLung</v>
      </c>
      <c r="B1327" t="s">
        <v>255</v>
      </c>
      <c r="C1327" t="s">
        <v>260</v>
      </c>
      <c r="D1327" t="s">
        <v>168</v>
      </c>
      <c r="E1327" t="s">
        <v>30</v>
      </c>
      <c r="F1327">
        <v>108</v>
      </c>
      <c r="G1327" t="s">
        <v>257</v>
      </c>
      <c r="H1327" t="s">
        <v>257</v>
      </c>
      <c r="I1327">
        <v>6</v>
      </c>
      <c r="J1327">
        <v>5.5555555555555598</v>
      </c>
      <c r="K1327">
        <v>102</v>
      </c>
      <c r="L1327">
        <v>1</v>
      </c>
      <c r="M1327">
        <v>5</v>
      </c>
      <c r="O1327">
        <v>12</v>
      </c>
    </row>
    <row r="1328" spans="1:15" x14ac:dyDescent="0.25">
      <c r="A1328" t="str">
        <f t="shared" si="20"/>
        <v>31 DayJuly-September 2024NHS GrampianLymphoma</v>
      </c>
      <c r="B1328" t="s">
        <v>255</v>
      </c>
      <c r="C1328" t="s">
        <v>260</v>
      </c>
      <c r="D1328" t="s">
        <v>168</v>
      </c>
      <c r="E1328" t="s">
        <v>31</v>
      </c>
      <c r="F1328">
        <v>34</v>
      </c>
      <c r="G1328" t="s">
        <v>257</v>
      </c>
      <c r="H1328" t="s">
        <v>257</v>
      </c>
      <c r="I1328">
        <v>0</v>
      </c>
      <c r="J1328">
        <v>0</v>
      </c>
      <c r="K1328">
        <v>34</v>
      </c>
      <c r="L1328">
        <v>0</v>
      </c>
      <c r="M1328">
        <v>1</v>
      </c>
    </row>
    <row r="1329" spans="1:15" x14ac:dyDescent="0.25">
      <c r="A1329" t="str">
        <f t="shared" si="20"/>
        <v>31 DayJuly-September 2024NHS GrampianMelanoma</v>
      </c>
      <c r="B1329" t="s">
        <v>255</v>
      </c>
      <c r="C1329" t="s">
        <v>260</v>
      </c>
      <c r="D1329" t="s">
        <v>168</v>
      </c>
      <c r="E1329" t="s">
        <v>32</v>
      </c>
      <c r="F1329">
        <v>47</v>
      </c>
      <c r="G1329" t="s">
        <v>257</v>
      </c>
      <c r="H1329" t="s">
        <v>257</v>
      </c>
      <c r="I1329">
        <v>3</v>
      </c>
      <c r="J1329">
        <v>6.3829787234042596</v>
      </c>
      <c r="K1329">
        <v>44</v>
      </c>
      <c r="L1329">
        <v>1</v>
      </c>
      <c r="M1329">
        <v>1</v>
      </c>
    </row>
    <row r="1330" spans="1:15" x14ac:dyDescent="0.25">
      <c r="A1330" t="str">
        <f t="shared" si="20"/>
        <v>31 DayJuly-September 2024NHS GrampianOvarian</v>
      </c>
      <c r="B1330" t="s">
        <v>255</v>
      </c>
      <c r="C1330" t="s">
        <v>260</v>
      </c>
      <c r="D1330" t="s">
        <v>168</v>
      </c>
      <c r="E1330" t="s">
        <v>33</v>
      </c>
      <c r="F1330">
        <v>20</v>
      </c>
      <c r="G1330" t="s">
        <v>257</v>
      </c>
      <c r="H1330" t="s">
        <v>257</v>
      </c>
      <c r="I1330">
        <v>0</v>
      </c>
      <c r="J1330">
        <v>0</v>
      </c>
      <c r="K1330">
        <v>20</v>
      </c>
      <c r="L1330">
        <v>0</v>
      </c>
      <c r="M1330">
        <v>4</v>
      </c>
      <c r="O1330">
        <v>11</v>
      </c>
    </row>
    <row r="1331" spans="1:15" x14ac:dyDescent="0.25">
      <c r="A1331" t="str">
        <f t="shared" si="20"/>
        <v>31 DayJuly-September 2024NHS GrampianUpper GI</v>
      </c>
      <c r="B1331" t="s">
        <v>255</v>
      </c>
      <c r="C1331" t="s">
        <v>260</v>
      </c>
      <c r="D1331" t="s">
        <v>168</v>
      </c>
      <c r="E1331" t="s">
        <v>34</v>
      </c>
      <c r="F1331">
        <v>79</v>
      </c>
      <c r="G1331" t="s">
        <v>257</v>
      </c>
      <c r="H1331" t="s">
        <v>257</v>
      </c>
      <c r="I1331">
        <v>5</v>
      </c>
      <c r="J1331">
        <v>6.3291139240506302</v>
      </c>
      <c r="K1331">
        <v>74</v>
      </c>
      <c r="L1331">
        <v>0</v>
      </c>
      <c r="M1331">
        <v>1</v>
      </c>
    </row>
    <row r="1332" spans="1:15" x14ac:dyDescent="0.25">
      <c r="A1332" t="str">
        <f t="shared" si="20"/>
        <v>31 DayJuly-September 2024NHS GrampianUpper GI - Hepatopancreatobiliary</v>
      </c>
      <c r="B1332" t="s">
        <v>255</v>
      </c>
      <c r="C1332" t="s">
        <v>260</v>
      </c>
      <c r="D1332" t="s">
        <v>168</v>
      </c>
      <c r="E1332" t="s">
        <v>203</v>
      </c>
      <c r="F1332">
        <v>47</v>
      </c>
      <c r="G1332" t="s">
        <v>257</v>
      </c>
      <c r="H1332" t="s">
        <v>257</v>
      </c>
      <c r="I1332">
        <v>3</v>
      </c>
      <c r="J1332">
        <v>6.3829787234042596</v>
      </c>
      <c r="K1332">
        <v>44</v>
      </c>
      <c r="L1332">
        <v>0</v>
      </c>
      <c r="M1332">
        <v>0</v>
      </c>
    </row>
    <row r="1333" spans="1:15" x14ac:dyDescent="0.25">
      <c r="A1333" t="str">
        <f t="shared" si="20"/>
        <v>31 DayJuly-September 2024NHS GrampianUpper GI - Oesophagogastric</v>
      </c>
      <c r="B1333" t="s">
        <v>255</v>
      </c>
      <c r="C1333" t="s">
        <v>260</v>
      </c>
      <c r="D1333" t="s">
        <v>168</v>
      </c>
      <c r="E1333" t="s">
        <v>204</v>
      </c>
      <c r="F1333">
        <v>32</v>
      </c>
      <c r="G1333" t="s">
        <v>257</v>
      </c>
      <c r="H1333" t="s">
        <v>257</v>
      </c>
      <c r="I1333">
        <v>2</v>
      </c>
      <c r="J1333">
        <v>6.25</v>
      </c>
      <c r="K1333">
        <v>30</v>
      </c>
      <c r="L1333">
        <v>0</v>
      </c>
      <c r="M1333">
        <v>1</v>
      </c>
    </row>
    <row r="1334" spans="1:15" x14ac:dyDescent="0.25">
      <c r="A1334" t="str">
        <f t="shared" si="20"/>
        <v>31 DayJuly-September 2024NHS GrampianUrological</v>
      </c>
      <c r="B1334" t="s">
        <v>255</v>
      </c>
      <c r="C1334" t="s">
        <v>260</v>
      </c>
      <c r="D1334" t="s">
        <v>168</v>
      </c>
      <c r="E1334" t="s">
        <v>205</v>
      </c>
      <c r="F1334">
        <v>192</v>
      </c>
      <c r="G1334" t="s">
        <v>257</v>
      </c>
      <c r="H1334" t="s">
        <v>257</v>
      </c>
      <c r="I1334">
        <v>1</v>
      </c>
      <c r="J1334">
        <v>0.52083333333333304</v>
      </c>
      <c r="K1334">
        <v>191</v>
      </c>
      <c r="L1334">
        <v>7</v>
      </c>
      <c r="M1334">
        <v>49</v>
      </c>
      <c r="N1334">
        <v>62</v>
      </c>
      <c r="O1334">
        <v>16</v>
      </c>
    </row>
    <row r="1335" spans="1:15" x14ac:dyDescent="0.25">
      <c r="A1335" t="str">
        <f t="shared" si="20"/>
        <v>31 DayJuly-September 2024NHS GrampianUrology - Bladder</v>
      </c>
      <c r="B1335" t="s">
        <v>255</v>
      </c>
      <c r="C1335" t="s">
        <v>260</v>
      </c>
      <c r="D1335" t="s">
        <v>168</v>
      </c>
      <c r="E1335" t="s">
        <v>206</v>
      </c>
      <c r="F1335">
        <v>23</v>
      </c>
      <c r="G1335" t="s">
        <v>257</v>
      </c>
      <c r="H1335" t="s">
        <v>257</v>
      </c>
      <c r="I1335">
        <v>1</v>
      </c>
      <c r="J1335">
        <v>4.3478260869565197</v>
      </c>
      <c r="K1335">
        <v>22</v>
      </c>
      <c r="L1335">
        <v>2</v>
      </c>
      <c r="M1335">
        <v>14</v>
      </c>
      <c r="O1335">
        <v>12</v>
      </c>
    </row>
    <row r="1336" spans="1:15" x14ac:dyDescent="0.25">
      <c r="A1336" t="str">
        <f t="shared" si="20"/>
        <v>31 DayJuly-September 2024NHS GrampianUrology - Other</v>
      </c>
      <c r="B1336" t="s">
        <v>255</v>
      </c>
      <c r="C1336" t="s">
        <v>260</v>
      </c>
      <c r="D1336" t="s">
        <v>168</v>
      </c>
      <c r="E1336" t="s">
        <v>207</v>
      </c>
      <c r="F1336">
        <v>27</v>
      </c>
      <c r="G1336" t="s">
        <v>257</v>
      </c>
      <c r="H1336" t="s">
        <v>257</v>
      </c>
      <c r="I1336">
        <v>0</v>
      </c>
      <c r="J1336">
        <v>0</v>
      </c>
      <c r="K1336">
        <v>27</v>
      </c>
      <c r="L1336">
        <v>0</v>
      </c>
      <c r="M1336">
        <v>18</v>
      </c>
      <c r="O1336">
        <v>48</v>
      </c>
    </row>
    <row r="1337" spans="1:15" x14ac:dyDescent="0.25">
      <c r="A1337" t="str">
        <f t="shared" si="20"/>
        <v>31 DayJuly-September 2024NHS GrampianUrology - Prostate</v>
      </c>
      <c r="B1337" t="s">
        <v>255</v>
      </c>
      <c r="C1337" t="s">
        <v>260</v>
      </c>
      <c r="D1337" t="s">
        <v>168</v>
      </c>
      <c r="E1337" t="s">
        <v>208</v>
      </c>
      <c r="F1337">
        <v>142</v>
      </c>
      <c r="G1337" t="s">
        <v>257</v>
      </c>
      <c r="H1337" t="s">
        <v>257</v>
      </c>
      <c r="I1337">
        <v>0</v>
      </c>
      <c r="J1337">
        <v>0</v>
      </c>
      <c r="K1337">
        <v>142</v>
      </c>
      <c r="L1337">
        <v>5</v>
      </c>
      <c r="M1337">
        <v>17</v>
      </c>
      <c r="N1337">
        <v>60</v>
      </c>
      <c r="O1337">
        <v>14</v>
      </c>
    </row>
    <row r="1338" spans="1:15" x14ac:dyDescent="0.25">
      <c r="A1338" t="str">
        <f t="shared" si="20"/>
        <v>31 DayJuly-September 2024NHS Greater Glasgow &amp; ClydeAll Cancer Types*</v>
      </c>
      <c r="B1338" t="s">
        <v>255</v>
      </c>
      <c r="C1338" t="s">
        <v>260</v>
      </c>
      <c r="D1338" t="s">
        <v>169</v>
      </c>
      <c r="E1338" t="s">
        <v>198</v>
      </c>
      <c r="F1338">
        <v>1759</v>
      </c>
      <c r="G1338" t="s">
        <v>257</v>
      </c>
      <c r="H1338" t="s">
        <v>257</v>
      </c>
      <c r="I1338">
        <v>22</v>
      </c>
      <c r="J1338">
        <v>1.25071063104036</v>
      </c>
      <c r="K1338">
        <v>1737</v>
      </c>
      <c r="L1338">
        <v>75</v>
      </c>
      <c r="M1338">
        <v>146</v>
      </c>
      <c r="N1338">
        <v>21</v>
      </c>
      <c r="O1338">
        <v>18</v>
      </c>
    </row>
    <row r="1339" spans="1:15" x14ac:dyDescent="0.25">
      <c r="A1339" t="str">
        <f t="shared" si="20"/>
        <v>31 DayJuly-September 2024NHS Greater Glasgow &amp; ClydeAll Cancer Types* (screened excluded)</v>
      </c>
      <c r="B1339" t="s">
        <v>255</v>
      </c>
      <c r="C1339" t="s">
        <v>260</v>
      </c>
      <c r="D1339" t="s">
        <v>169</v>
      </c>
      <c r="E1339" t="s">
        <v>199</v>
      </c>
      <c r="F1339">
        <v>1620</v>
      </c>
      <c r="G1339" t="s">
        <v>257</v>
      </c>
      <c r="H1339" t="s">
        <v>257</v>
      </c>
      <c r="I1339">
        <v>22</v>
      </c>
      <c r="J1339">
        <v>1.3580246913580201</v>
      </c>
      <c r="K1339">
        <v>1598</v>
      </c>
      <c r="L1339">
        <v>62</v>
      </c>
      <c r="M1339">
        <v>128</v>
      </c>
      <c r="N1339">
        <v>24</v>
      </c>
      <c r="O1339">
        <v>18</v>
      </c>
    </row>
    <row r="1340" spans="1:15" x14ac:dyDescent="0.25">
      <c r="A1340" t="str">
        <f t="shared" si="20"/>
        <v>31 DayJuly-September 2024NHS Greater Glasgow &amp; ClydeAll Cancer Types* (screened only)</v>
      </c>
      <c r="B1340" t="s">
        <v>255</v>
      </c>
      <c r="C1340" t="s">
        <v>260</v>
      </c>
      <c r="D1340" t="s">
        <v>169</v>
      </c>
      <c r="E1340" t="s">
        <v>200</v>
      </c>
      <c r="F1340">
        <v>139</v>
      </c>
      <c r="G1340" t="s">
        <v>257</v>
      </c>
      <c r="H1340" t="s">
        <v>257</v>
      </c>
      <c r="I1340">
        <v>0</v>
      </c>
      <c r="J1340">
        <v>0</v>
      </c>
      <c r="K1340">
        <v>139</v>
      </c>
      <c r="L1340">
        <v>13</v>
      </c>
      <c r="M1340">
        <v>18</v>
      </c>
      <c r="N1340">
        <v>12</v>
      </c>
      <c r="O1340">
        <v>20</v>
      </c>
    </row>
    <row r="1341" spans="1:15" x14ac:dyDescent="0.25">
      <c r="A1341" t="str">
        <f t="shared" si="20"/>
        <v>31 DayJuly-September 2024NHS Greater Glasgow &amp; ClydeBreast</v>
      </c>
      <c r="B1341" t="s">
        <v>255</v>
      </c>
      <c r="C1341" t="s">
        <v>260</v>
      </c>
      <c r="D1341" t="s">
        <v>169</v>
      </c>
      <c r="E1341" t="s">
        <v>22</v>
      </c>
      <c r="F1341">
        <v>338</v>
      </c>
      <c r="G1341" t="s">
        <v>257</v>
      </c>
      <c r="H1341" t="s">
        <v>257</v>
      </c>
      <c r="I1341">
        <v>1</v>
      </c>
      <c r="J1341">
        <v>0.29585798816567999</v>
      </c>
      <c r="K1341">
        <v>337</v>
      </c>
      <c r="L1341">
        <v>18</v>
      </c>
      <c r="M1341">
        <v>43</v>
      </c>
      <c r="N1341">
        <v>20</v>
      </c>
      <c r="O1341">
        <v>14</v>
      </c>
    </row>
    <row r="1342" spans="1:15" x14ac:dyDescent="0.25">
      <c r="A1342" t="str">
        <f t="shared" si="20"/>
        <v>31 DayJuly-September 2024NHS Greater Glasgow &amp; ClydeBreast (screened excluded)</v>
      </c>
      <c r="B1342" t="s">
        <v>255</v>
      </c>
      <c r="C1342" t="s">
        <v>260</v>
      </c>
      <c r="D1342" t="s">
        <v>169</v>
      </c>
      <c r="E1342" t="s">
        <v>201</v>
      </c>
      <c r="F1342">
        <v>249</v>
      </c>
      <c r="G1342" t="s">
        <v>257</v>
      </c>
      <c r="H1342" t="s">
        <v>257</v>
      </c>
      <c r="I1342">
        <v>1</v>
      </c>
      <c r="J1342">
        <v>0.40160642570281102</v>
      </c>
      <c r="K1342">
        <v>248</v>
      </c>
      <c r="L1342">
        <v>10</v>
      </c>
      <c r="M1342">
        <v>31</v>
      </c>
      <c r="N1342">
        <v>21</v>
      </c>
      <c r="O1342">
        <v>9</v>
      </c>
    </row>
    <row r="1343" spans="1:15" x14ac:dyDescent="0.25">
      <c r="A1343" t="str">
        <f t="shared" si="20"/>
        <v>31 DayJuly-September 2024NHS Greater Glasgow &amp; ClydeBreast (screened only)</v>
      </c>
      <c r="B1343" t="s">
        <v>255</v>
      </c>
      <c r="C1343" t="s">
        <v>260</v>
      </c>
      <c r="D1343" t="s">
        <v>169</v>
      </c>
      <c r="E1343" t="s">
        <v>202</v>
      </c>
      <c r="F1343">
        <v>89</v>
      </c>
      <c r="G1343" t="s">
        <v>257</v>
      </c>
      <c r="H1343" t="s">
        <v>257</v>
      </c>
      <c r="I1343">
        <v>0</v>
      </c>
      <c r="J1343">
        <v>0</v>
      </c>
      <c r="K1343">
        <v>89</v>
      </c>
      <c r="L1343">
        <v>8</v>
      </c>
      <c r="M1343">
        <v>12</v>
      </c>
      <c r="N1343">
        <v>16</v>
      </c>
      <c r="O1343">
        <v>30</v>
      </c>
    </row>
    <row r="1344" spans="1:15" x14ac:dyDescent="0.25">
      <c r="A1344" t="str">
        <f t="shared" si="20"/>
        <v>31 DayJuly-September 2024NHS Greater Glasgow &amp; ClydeCervical</v>
      </c>
      <c r="B1344" t="s">
        <v>255</v>
      </c>
      <c r="C1344" t="s">
        <v>260</v>
      </c>
      <c r="D1344" t="s">
        <v>169</v>
      </c>
      <c r="E1344" t="s">
        <v>23</v>
      </c>
      <c r="F1344">
        <v>27</v>
      </c>
      <c r="G1344" t="s">
        <v>257</v>
      </c>
      <c r="H1344" t="s">
        <v>257</v>
      </c>
      <c r="I1344">
        <v>0</v>
      </c>
      <c r="J1344">
        <v>0</v>
      </c>
      <c r="K1344">
        <v>27</v>
      </c>
      <c r="L1344">
        <v>1</v>
      </c>
      <c r="M1344">
        <v>1</v>
      </c>
    </row>
    <row r="1345" spans="1:15" x14ac:dyDescent="0.25">
      <c r="A1345" t="str">
        <f t="shared" si="20"/>
        <v>31 DayJuly-September 2024NHS Greater Glasgow &amp; ClydeCervical (screened excluded)</v>
      </c>
      <c r="B1345" t="s">
        <v>255</v>
      </c>
      <c r="C1345" t="s">
        <v>260</v>
      </c>
      <c r="D1345" t="s">
        <v>169</v>
      </c>
      <c r="E1345" t="s">
        <v>24</v>
      </c>
      <c r="F1345">
        <v>24</v>
      </c>
      <c r="G1345" t="s">
        <v>257</v>
      </c>
      <c r="H1345" t="s">
        <v>257</v>
      </c>
      <c r="I1345">
        <v>0</v>
      </c>
      <c r="J1345">
        <v>0</v>
      </c>
      <c r="K1345">
        <v>24</v>
      </c>
      <c r="L1345">
        <v>0</v>
      </c>
      <c r="M1345">
        <v>1</v>
      </c>
    </row>
    <row r="1346" spans="1:15" x14ac:dyDescent="0.25">
      <c r="A1346" t="str">
        <f t="shared" si="20"/>
        <v>31 DayJuly-September 2024NHS Greater Glasgow &amp; ClydeCervical (screened only)</v>
      </c>
      <c r="B1346" t="s">
        <v>255</v>
      </c>
      <c r="C1346" t="s">
        <v>260</v>
      </c>
      <c r="D1346" t="s">
        <v>169</v>
      </c>
      <c r="E1346" t="s">
        <v>25</v>
      </c>
      <c r="F1346">
        <v>3</v>
      </c>
      <c r="G1346" t="s">
        <v>257</v>
      </c>
      <c r="H1346" t="s">
        <v>257</v>
      </c>
      <c r="I1346">
        <v>0</v>
      </c>
      <c r="J1346">
        <v>0</v>
      </c>
      <c r="K1346">
        <v>3</v>
      </c>
      <c r="L1346">
        <v>1</v>
      </c>
      <c r="M1346">
        <v>0</v>
      </c>
    </row>
    <row r="1347" spans="1:15" x14ac:dyDescent="0.25">
      <c r="A1347" t="str">
        <f t="shared" ref="A1347:A1410" si="21">CONCATENATE(B1347,C1347,D1347,E1347)</f>
        <v>31 DayJuly-September 2024NHS Greater Glasgow &amp; ClydeColorectal</v>
      </c>
      <c r="B1347" t="s">
        <v>255</v>
      </c>
      <c r="C1347" t="s">
        <v>260</v>
      </c>
      <c r="D1347" t="s">
        <v>169</v>
      </c>
      <c r="E1347" t="s">
        <v>26</v>
      </c>
      <c r="F1347">
        <v>221</v>
      </c>
      <c r="G1347" t="s">
        <v>257</v>
      </c>
      <c r="H1347" t="s">
        <v>257</v>
      </c>
      <c r="I1347">
        <v>1</v>
      </c>
      <c r="J1347">
        <v>0.45248868778280499</v>
      </c>
      <c r="K1347">
        <v>220</v>
      </c>
      <c r="L1347">
        <v>15</v>
      </c>
      <c r="M1347">
        <v>17</v>
      </c>
      <c r="N1347">
        <v>30</v>
      </c>
      <c r="O1347">
        <v>18</v>
      </c>
    </row>
    <row r="1348" spans="1:15" x14ac:dyDescent="0.25">
      <c r="A1348" t="str">
        <f t="shared" si="21"/>
        <v>31 DayJuly-September 2024NHS Greater Glasgow &amp; ClydeColorectal (screened excluded)</v>
      </c>
      <c r="B1348" t="s">
        <v>255</v>
      </c>
      <c r="C1348" t="s">
        <v>260</v>
      </c>
      <c r="D1348" t="s">
        <v>169</v>
      </c>
      <c r="E1348" t="s">
        <v>27</v>
      </c>
      <c r="F1348">
        <v>174</v>
      </c>
      <c r="G1348" t="s">
        <v>257</v>
      </c>
      <c r="H1348" t="s">
        <v>257</v>
      </c>
      <c r="I1348">
        <v>1</v>
      </c>
      <c r="J1348">
        <v>0.57471264367816099</v>
      </c>
      <c r="K1348">
        <v>173</v>
      </c>
      <c r="L1348">
        <v>11</v>
      </c>
      <c r="M1348">
        <v>11</v>
      </c>
      <c r="N1348">
        <v>39</v>
      </c>
      <c r="O1348">
        <v>18</v>
      </c>
    </row>
    <row r="1349" spans="1:15" x14ac:dyDescent="0.25">
      <c r="A1349" t="str">
        <f t="shared" si="21"/>
        <v>31 DayJuly-September 2024NHS Greater Glasgow &amp; ClydeColorectal (screened only)</v>
      </c>
      <c r="B1349" t="s">
        <v>255</v>
      </c>
      <c r="C1349" t="s">
        <v>260</v>
      </c>
      <c r="D1349" t="s">
        <v>169</v>
      </c>
      <c r="E1349" t="s">
        <v>28</v>
      </c>
      <c r="F1349">
        <v>47</v>
      </c>
      <c r="G1349" t="s">
        <v>257</v>
      </c>
      <c r="H1349" t="s">
        <v>257</v>
      </c>
      <c r="I1349">
        <v>0</v>
      </c>
      <c r="J1349">
        <v>0</v>
      </c>
      <c r="K1349">
        <v>47</v>
      </c>
      <c r="L1349">
        <v>4</v>
      </c>
      <c r="M1349">
        <v>6</v>
      </c>
      <c r="N1349">
        <v>15</v>
      </c>
      <c r="O1349">
        <v>11</v>
      </c>
    </row>
    <row r="1350" spans="1:15" x14ac:dyDescent="0.25">
      <c r="A1350" t="str">
        <f t="shared" si="21"/>
        <v>31 DayJuly-September 2024NHS Greater Glasgow &amp; ClydeHead &amp; Neck</v>
      </c>
      <c r="B1350" t="s">
        <v>255</v>
      </c>
      <c r="C1350" t="s">
        <v>260</v>
      </c>
      <c r="D1350" t="s">
        <v>169</v>
      </c>
      <c r="E1350" t="s">
        <v>29</v>
      </c>
      <c r="F1350">
        <v>91</v>
      </c>
      <c r="G1350" t="s">
        <v>257</v>
      </c>
      <c r="H1350" t="s">
        <v>257</v>
      </c>
      <c r="I1350">
        <v>3</v>
      </c>
      <c r="J1350">
        <v>3.2967032967033001</v>
      </c>
      <c r="K1350">
        <v>88</v>
      </c>
      <c r="L1350">
        <v>2</v>
      </c>
      <c r="M1350">
        <v>11</v>
      </c>
      <c r="O1350">
        <v>7</v>
      </c>
    </row>
    <row r="1351" spans="1:15" x14ac:dyDescent="0.25">
      <c r="A1351" t="str">
        <f t="shared" si="21"/>
        <v>31 DayJuly-September 2024NHS Greater Glasgow &amp; ClydeLung</v>
      </c>
      <c r="B1351" t="s">
        <v>255</v>
      </c>
      <c r="C1351" t="s">
        <v>260</v>
      </c>
      <c r="D1351" t="s">
        <v>169</v>
      </c>
      <c r="E1351" t="s">
        <v>30</v>
      </c>
      <c r="F1351">
        <v>257</v>
      </c>
      <c r="G1351" t="s">
        <v>257</v>
      </c>
      <c r="H1351" t="s">
        <v>257</v>
      </c>
      <c r="I1351">
        <v>12</v>
      </c>
      <c r="J1351">
        <v>4.6692607003891098</v>
      </c>
      <c r="K1351">
        <v>245</v>
      </c>
      <c r="L1351">
        <v>5</v>
      </c>
      <c r="M1351">
        <v>16</v>
      </c>
      <c r="N1351">
        <v>8</v>
      </c>
      <c r="O1351">
        <v>8</v>
      </c>
    </row>
    <row r="1352" spans="1:15" x14ac:dyDescent="0.25">
      <c r="A1352" t="str">
        <f t="shared" si="21"/>
        <v>31 DayJuly-September 2024NHS Greater Glasgow &amp; ClydeLymphoma</v>
      </c>
      <c r="B1352" t="s">
        <v>255</v>
      </c>
      <c r="C1352" t="s">
        <v>260</v>
      </c>
      <c r="D1352" t="s">
        <v>169</v>
      </c>
      <c r="E1352" t="s">
        <v>31</v>
      </c>
      <c r="F1352">
        <v>38</v>
      </c>
      <c r="G1352" t="s">
        <v>257</v>
      </c>
      <c r="H1352" t="s">
        <v>257</v>
      </c>
      <c r="I1352">
        <v>1</v>
      </c>
      <c r="J1352">
        <v>2.6315789473684199</v>
      </c>
      <c r="K1352">
        <v>37</v>
      </c>
      <c r="L1352">
        <v>1</v>
      </c>
      <c r="M1352">
        <v>0</v>
      </c>
    </row>
    <row r="1353" spans="1:15" x14ac:dyDescent="0.25">
      <c r="A1353" t="str">
        <f t="shared" si="21"/>
        <v>31 DayJuly-September 2024NHS Greater Glasgow &amp; ClydeMelanoma</v>
      </c>
      <c r="B1353" t="s">
        <v>255</v>
      </c>
      <c r="C1353" t="s">
        <v>260</v>
      </c>
      <c r="D1353" t="s">
        <v>169</v>
      </c>
      <c r="E1353" t="s">
        <v>32</v>
      </c>
      <c r="F1353">
        <v>114</v>
      </c>
      <c r="G1353" t="s">
        <v>257</v>
      </c>
      <c r="H1353" t="s">
        <v>257</v>
      </c>
      <c r="I1353">
        <v>0</v>
      </c>
      <c r="J1353">
        <v>0</v>
      </c>
      <c r="K1353">
        <v>114</v>
      </c>
      <c r="L1353">
        <v>5</v>
      </c>
      <c r="M1353">
        <v>1</v>
      </c>
      <c r="N1353">
        <v>42</v>
      </c>
    </row>
    <row r="1354" spans="1:15" x14ac:dyDescent="0.25">
      <c r="A1354" t="str">
        <f t="shared" si="21"/>
        <v>31 DayJuly-September 2024NHS Greater Glasgow &amp; ClydeOvarian</v>
      </c>
      <c r="B1354" t="s">
        <v>255</v>
      </c>
      <c r="C1354" t="s">
        <v>260</v>
      </c>
      <c r="D1354" t="s">
        <v>169</v>
      </c>
      <c r="E1354" t="s">
        <v>33</v>
      </c>
      <c r="F1354">
        <v>48</v>
      </c>
      <c r="G1354" t="s">
        <v>257</v>
      </c>
      <c r="H1354" t="s">
        <v>257</v>
      </c>
      <c r="I1354">
        <v>0</v>
      </c>
      <c r="J1354">
        <v>0</v>
      </c>
      <c r="K1354">
        <v>48</v>
      </c>
      <c r="L1354">
        <v>3</v>
      </c>
      <c r="M1354">
        <v>1</v>
      </c>
      <c r="N1354">
        <v>25</v>
      </c>
    </row>
    <row r="1355" spans="1:15" x14ac:dyDescent="0.25">
      <c r="A1355" t="str">
        <f t="shared" si="21"/>
        <v>31 DayJuly-September 2024NHS Greater Glasgow &amp; ClydeUpper GI</v>
      </c>
      <c r="B1355" t="s">
        <v>255</v>
      </c>
      <c r="C1355" t="s">
        <v>260</v>
      </c>
      <c r="D1355" t="s">
        <v>169</v>
      </c>
      <c r="E1355" t="s">
        <v>34</v>
      </c>
      <c r="F1355">
        <v>187</v>
      </c>
      <c r="G1355" t="s">
        <v>257</v>
      </c>
      <c r="H1355" t="s">
        <v>257</v>
      </c>
      <c r="I1355">
        <v>0</v>
      </c>
      <c r="J1355">
        <v>0</v>
      </c>
      <c r="K1355">
        <v>187</v>
      </c>
      <c r="L1355">
        <v>0</v>
      </c>
      <c r="M1355">
        <v>4</v>
      </c>
      <c r="O1355">
        <v>8</v>
      </c>
    </row>
    <row r="1356" spans="1:15" x14ac:dyDescent="0.25">
      <c r="A1356" t="str">
        <f t="shared" si="21"/>
        <v>31 DayJuly-September 2024NHS Greater Glasgow &amp; ClydeUpper GI - Hepatopancreatobiliary</v>
      </c>
      <c r="B1356" t="s">
        <v>255</v>
      </c>
      <c r="C1356" t="s">
        <v>260</v>
      </c>
      <c r="D1356" t="s">
        <v>169</v>
      </c>
      <c r="E1356" t="s">
        <v>203</v>
      </c>
      <c r="F1356">
        <v>101</v>
      </c>
      <c r="G1356" t="s">
        <v>257</v>
      </c>
      <c r="H1356" t="s">
        <v>257</v>
      </c>
      <c r="I1356">
        <v>0</v>
      </c>
      <c r="J1356">
        <v>0</v>
      </c>
      <c r="K1356">
        <v>101</v>
      </c>
      <c r="L1356">
        <v>0</v>
      </c>
      <c r="M1356">
        <v>0</v>
      </c>
    </row>
    <row r="1357" spans="1:15" x14ac:dyDescent="0.25">
      <c r="A1357" t="str">
        <f t="shared" si="21"/>
        <v>31 DayJuly-September 2024NHS Greater Glasgow &amp; ClydeUpper GI - Oesophagogastric</v>
      </c>
      <c r="B1357" t="s">
        <v>255</v>
      </c>
      <c r="C1357" t="s">
        <v>260</v>
      </c>
      <c r="D1357" t="s">
        <v>169</v>
      </c>
      <c r="E1357" t="s">
        <v>204</v>
      </c>
      <c r="F1357">
        <v>86</v>
      </c>
      <c r="G1357" t="s">
        <v>257</v>
      </c>
      <c r="H1357" t="s">
        <v>257</v>
      </c>
      <c r="I1357">
        <v>0</v>
      </c>
      <c r="J1357">
        <v>0</v>
      </c>
      <c r="K1357">
        <v>86</v>
      </c>
      <c r="L1357">
        <v>0</v>
      </c>
      <c r="M1357">
        <v>4</v>
      </c>
      <c r="O1357">
        <v>8</v>
      </c>
    </row>
    <row r="1358" spans="1:15" x14ac:dyDescent="0.25">
      <c r="A1358" t="str">
        <f t="shared" si="21"/>
        <v>31 DayJuly-September 2024NHS Greater Glasgow &amp; ClydeUrological</v>
      </c>
      <c r="B1358" t="s">
        <v>255</v>
      </c>
      <c r="C1358" t="s">
        <v>260</v>
      </c>
      <c r="D1358" t="s">
        <v>169</v>
      </c>
      <c r="E1358" t="s">
        <v>205</v>
      </c>
      <c r="F1358">
        <v>438</v>
      </c>
      <c r="G1358" t="s">
        <v>257</v>
      </c>
      <c r="H1358" t="s">
        <v>257</v>
      </c>
      <c r="I1358">
        <v>4</v>
      </c>
      <c r="J1358">
        <v>0.91324200913242004</v>
      </c>
      <c r="K1358">
        <v>434</v>
      </c>
      <c r="L1358">
        <v>25</v>
      </c>
      <c r="M1358">
        <v>52</v>
      </c>
      <c r="N1358">
        <v>21</v>
      </c>
      <c r="O1358">
        <v>32</v>
      </c>
    </row>
    <row r="1359" spans="1:15" x14ac:dyDescent="0.25">
      <c r="A1359" t="str">
        <f t="shared" si="21"/>
        <v>31 DayJuly-September 2024NHS Greater Glasgow &amp; ClydeUrology - Bladder</v>
      </c>
      <c r="B1359" t="s">
        <v>255</v>
      </c>
      <c r="C1359" t="s">
        <v>260</v>
      </c>
      <c r="D1359" t="s">
        <v>169</v>
      </c>
      <c r="E1359" t="s">
        <v>206</v>
      </c>
      <c r="F1359">
        <v>28</v>
      </c>
      <c r="G1359" t="s">
        <v>257</v>
      </c>
      <c r="H1359" t="s">
        <v>257</v>
      </c>
      <c r="I1359">
        <v>0</v>
      </c>
      <c r="J1359">
        <v>0</v>
      </c>
      <c r="K1359">
        <v>28</v>
      </c>
      <c r="L1359">
        <v>4</v>
      </c>
      <c r="M1359">
        <v>0</v>
      </c>
      <c r="N1359">
        <v>10</v>
      </c>
    </row>
    <row r="1360" spans="1:15" x14ac:dyDescent="0.25">
      <c r="A1360" t="str">
        <f t="shared" si="21"/>
        <v>31 DayJuly-September 2024NHS Greater Glasgow &amp; ClydeUrology - Other</v>
      </c>
      <c r="B1360" t="s">
        <v>255</v>
      </c>
      <c r="C1360" t="s">
        <v>260</v>
      </c>
      <c r="D1360" t="s">
        <v>169</v>
      </c>
      <c r="E1360" t="s">
        <v>207</v>
      </c>
      <c r="F1360">
        <v>97</v>
      </c>
      <c r="G1360" t="s">
        <v>257</v>
      </c>
      <c r="H1360" t="s">
        <v>257</v>
      </c>
      <c r="I1360">
        <v>1</v>
      </c>
      <c r="J1360">
        <v>1.0309278350515501</v>
      </c>
      <c r="K1360">
        <v>96</v>
      </c>
      <c r="L1360">
        <v>4</v>
      </c>
      <c r="M1360">
        <v>35</v>
      </c>
      <c r="N1360">
        <v>40</v>
      </c>
      <c r="O1360">
        <v>49</v>
      </c>
    </row>
    <row r="1361" spans="1:15" x14ac:dyDescent="0.25">
      <c r="A1361" t="str">
        <f t="shared" si="21"/>
        <v>31 DayJuly-September 2024NHS Greater Glasgow &amp; ClydeUrology - Prostate</v>
      </c>
      <c r="B1361" t="s">
        <v>255</v>
      </c>
      <c r="C1361" t="s">
        <v>260</v>
      </c>
      <c r="D1361" t="s">
        <v>169</v>
      </c>
      <c r="E1361" t="s">
        <v>208</v>
      </c>
      <c r="F1361">
        <v>313</v>
      </c>
      <c r="G1361" t="s">
        <v>257</v>
      </c>
      <c r="H1361" t="s">
        <v>257</v>
      </c>
      <c r="I1361">
        <v>3</v>
      </c>
      <c r="J1361">
        <v>0.95846645367412098</v>
      </c>
      <c r="K1361">
        <v>310</v>
      </c>
      <c r="L1361">
        <v>17</v>
      </c>
      <c r="M1361">
        <v>17</v>
      </c>
      <c r="N1361">
        <v>14</v>
      </c>
      <c r="O1361">
        <v>19</v>
      </c>
    </row>
    <row r="1362" spans="1:15" x14ac:dyDescent="0.25">
      <c r="A1362" t="str">
        <f t="shared" si="21"/>
        <v>31 DayJuly-September 2024NHS HighlandAll Cancer Types*</v>
      </c>
      <c r="B1362" t="s">
        <v>255</v>
      </c>
      <c r="C1362" t="s">
        <v>260</v>
      </c>
      <c r="D1362" t="s">
        <v>170</v>
      </c>
      <c r="E1362" t="s">
        <v>198</v>
      </c>
      <c r="F1362">
        <v>411</v>
      </c>
      <c r="G1362" t="s">
        <v>257</v>
      </c>
      <c r="H1362" t="s">
        <v>257</v>
      </c>
      <c r="I1362">
        <v>8</v>
      </c>
      <c r="J1362">
        <v>1.94647201946472</v>
      </c>
      <c r="K1362">
        <v>403</v>
      </c>
      <c r="L1362">
        <v>9</v>
      </c>
      <c r="M1362">
        <v>32</v>
      </c>
      <c r="N1362">
        <v>19</v>
      </c>
      <c r="O1362">
        <v>14</v>
      </c>
    </row>
    <row r="1363" spans="1:15" x14ac:dyDescent="0.25">
      <c r="A1363" t="str">
        <f t="shared" si="21"/>
        <v>31 DayJuly-September 2024NHS HighlandAll Cancer Types* (screened excluded)</v>
      </c>
      <c r="B1363" t="s">
        <v>255</v>
      </c>
      <c r="C1363" t="s">
        <v>260</v>
      </c>
      <c r="D1363" t="s">
        <v>170</v>
      </c>
      <c r="E1363" t="s">
        <v>199</v>
      </c>
      <c r="F1363">
        <v>373</v>
      </c>
      <c r="G1363" t="s">
        <v>257</v>
      </c>
      <c r="H1363" t="s">
        <v>257</v>
      </c>
      <c r="I1363">
        <v>8</v>
      </c>
      <c r="J1363">
        <v>2.1447721179624701</v>
      </c>
      <c r="K1363">
        <v>365</v>
      </c>
      <c r="L1363">
        <v>8</v>
      </c>
      <c r="M1363">
        <v>28</v>
      </c>
      <c r="N1363">
        <v>18</v>
      </c>
      <c r="O1363">
        <v>16</v>
      </c>
    </row>
    <row r="1364" spans="1:15" x14ac:dyDescent="0.25">
      <c r="A1364" t="str">
        <f t="shared" si="21"/>
        <v>31 DayJuly-September 2024NHS HighlandAll Cancer Types* (screened only)</v>
      </c>
      <c r="B1364" t="s">
        <v>255</v>
      </c>
      <c r="C1364" t="s">
        <v>260</v>
      </c>
      <c r="D1364" t="s">
        <v>170</v>
      </c>
      <c r="E1364" t="s">
        <v>200</v>
      </c>
      <c r="F1364">
        <v>38</v>
      </c>
      <c r="G1364" t="s">
        <v>257</v>
      </c>
      <c r="H1364" t="s">
        <v>257</v>
      </c>
      <c r="I1364">
        <v>0</v>
      </c>
      <c r="J1364">
        <v>0</v>
      </c>
      <c r="K1364">
        <v>38</v>
      </c>
      <c r="L1364">
        <v>1</v>
      </c>
      <c r="M1364">
        <v>4</v>
      </c>
      <c r="O1364">
        <v>10</v>
      </c>
    </row>
    <row r="1365" spans="1:15" x14ac:dyDescent="0.25">
      <c r="A1365" t="str">
        <f t="shared" si="21"/>
        <v>31 DayJuly-September 2024NHS HighlandBreast</v>
      </c>
      <c r="B1365" t="s">
        <v>255</v>
      </c>
      <c r="C1365" t="s">
        <v>260</v>
      </c>
      <c r="D1365" t="s">
        <v>170</v>
      </c>
      <c r="E1365" t="s">
        <v>22</v>
      </c>
      <c r="F1365">
        <v>71</v>
      </c>
      <c r="G1365" t="s">
        <v>257</v>
      </c>
      <c r="H1365" t="s">
        <v>257</v>
      </c>
      <c r="I1365">
        <v>0</v>
      </c>
      <c r="J1365">
        <v>0</v>
      </c>
      <c r="K1365">
        <v>71</v>
      </c>
      <c r="L1365">
        <v>2</v>
      </c>
      <c r="M1365">
        <v>2</v>
      </c>
    </row>
    <row r="1366" spans="1:15" x14ac:dyDescent="0.25">
      <c r="A1366" t="str">
        <f t="shared" si="21"/>
        <v>31 DayJuly-September 2024NHS HighlandBreast (screened excluded)</v>
      </c>
      <c r="B1366" t="s">
        <v>255</v>
      </c>
      <c r="C1366" t="s">
        <v>260</v>
      </c>
      <c r="D1366" t="s">
        <v>170</v>
      </c>
      <c r="E1366" t="s">
        <v>201</v>
      </c>
      <c r="F1366">
        <v>43</v>
      </c>
      <c r="G1366" t="s">
        <v>257</v>
      </c>
      <c r="H1366" t="s">
        <v>257</v>
      </c>
      <c r="I1366">
        <v>0</v>
      </c>
      <c r="J1366">
        <v>0</v>
      </c>
      <c r="K1366">
        <v>43</v>
      </c>
      <c r="L1366">
        <v>1</v>
      </c>
      <c r="M1366">
        <v>2</v>
      </c>
    </row>
    <row r="1367" spans="1:15" x14ac:dyDescent="0.25">
      <c r="A1367" t="str">
        <f t="shared" si="21"/>
        <v>31 DayJuly-September 2024NHS HighlandBreast (screened only)</v>
      </c>
      <c r="B1367" t="s">
        <v>255</v>
      </c>
      <c r="C1367" t="s">
        <v>260</v>
      </c>
      <c r="D1367" t="s">
        <v>170</v>
      </c>
      <c r="E1367" t="s">
        <v>202</v>
      </c>
      <c r="F1367">
        <v>28</v>
      </c>
      <c r="G1367" t="s">
        <v>257</v>
      </c>
      <c r="H1367" t="s">
        <v>257</v>
      </c>
      <c r="I1367">
        <v>0</v>
      </c>
      <c r="J1367">
        <v>0</v>
      </c>
      <c r="K1367">
        <v>28</v>
      </c>
      <c r="L1367">
        <v>1</v>
      </c>
      <c r="M1367">
        <v>0</v>
      </c>
    </row>
    <row r="1368" spans="1:15" x14ac:dyDescent="0.25">
      <c r="A1368" t="str">
        <f t="shared" si="21"/>
        <v>31 DayJuly-September 2024NHS HighlandCervical</v>
      </c>
      <c r="B1368" t="s">
        <v>255</v>
      </c>
      <c r="C1368" t="s">
        <v>260</v>
      </c>
      <c r="D1368" t="s">
        <v>170</v>
      </c>
      <c r="E1368" t="s">
        <v>23</v>
      </c>
      <c r="F1368">
        <v>4</v>
      </c>
      <c r="G1368" t="s">
        <v>257</v>
      </c>
      <c r="H1368" t="s">
        <v>257</v>
      </c>
      <c r="I1368">
        <v>0</v>
      </c>
      <c r="J1368">
        <v>0</v>
      </c>
      <c r="K1368">
        <v>4</v>
      </c>
      <c r="L1368">
        <v>0</v>
      </c>
      <c r="M1368">
        <v>0</v>
      </c>
    </row>
    <row r="1369" spans="1:15" x14ac:dyDescent="0.25">
      <c r="A1369" t="str">
        <f t="shared" si="21"/>
        <v>31 DayJuly-September 2024NHS HighlandCervical (screened excluded)</v>
      </c>
      <c r="B1369" t="s">
        <v>255</v>
      </c>
      <c r="C1369" t="s">
        <v>260</v>
      </c>
      <c r="D1369" t="s">
        <v>170</v>
      </c>
      <c r="E1369" t="s">
        <v>24</v>
      </c>
      <c r="F1369">
        <v>3</v>
      </c>
      <c r="G1369" t="s">
        <v>257</v>
      </c>
      <c r="H1369" t="s">
        <v>257</v>
      </c>
      <c r="I1369">
        <v>0</v>
      </c>
      <c r="J1369">
        <v>0</v>
      </c>
      <c r="K1369">
        <v>3</v>
      </c>
      <c r="L1369">
        <v>0</v>
      </c>
      <c r="M1369">
        <v>0</v>
      </c>
    </row>
    <row r="1370" spans="1:15" x14ac:dyDescent="0.25">
      <c r="A1370" t="str">
        <f t="shared" si="21"/>
        <v>31 DayJuly-September 2024NHS HighlandCervical (screened only)</v>
      </c>
      <c r="B1370" t="s">
        <v>255</v>
      </c>
      <c r="C1370" t="s">
        <v>260</v>
      </c>
      <c r="D1370" t="s">
        <v>170</v>
      </c>
      <c r="E1370" t="s">
        <v>25</v>
      </c>
      <c r="F1370">
        <v>1</v>
      </c>
      <c r="G1370" t="s">
        <v>257</v>
      </c>
      <c r="H1370" t="s">
        <v>257</v>
      </c>
      <c r="I1370">
        <v>0</v>
      </c>
      <c r="J1370">
        <v>0</v>
      </c>
      <c r="K1370">
        <v>1</v>
      </c>
      <c r="L1370">
        <v>0</v>
      </c>
      <c r="M1370">
        <v>0</v>
      </c>
    </row>
    <row r="1371" spans="1:15" x14ac:dyDescent="0.25">
      <c r="A1371" t="str">
        <f t="shared" si="21"/>
        <v>31 DayJuly-September 2024NHS HighlandColorectal</v>
      </c>
      <c r="B1371" t="s">
        <v>255</v>
      </c>
      <c r="C1371" t="s">
        <v>260</v>
      </c>
      <c r="D1371" t="s">
        <v>170</v>
      </c>
      <c r="E1371" t="s">
        <v>26</v>
      </c>
      <c r="F1371">
        <v>61</v>
      </c>
      <c r="G1371" t="s">
        <v>257</v>
      </c>
      <c r="H1371" t="s">
        <v>257</v>
      </c>
      <c r="I1371">
        <v>0</v>
      </c>
      <c r="J1371">
        <v>0</v>
      </c>
      <c r="K1371">
        <v>61</v>
      </c>
      <c r="L1371">
        <v>0</v>
      </c>
      <c r="M1371">
        <v>12</v>
      </c>
      <c r="O1371">
        <v>10</v>
      </c>
    </row>
    <row r="1372" spans="1:15" x14ac:dyDescent="0.25">
      <c r="A1372" t="str">
        <f t="shared" si="21"/>
        <v>31 DayJuly-September 2024NHS HighlandColorectal (screened excluded)</v>
      </c>
      <c r="B1372" t="s">
        <v>255</v>
      </c>
      <c r="C1372" t="s">
        <v>260</v>
      </c>
      <c r="D1372" t="s">
        <v>170</v>
      </c>
      <c r="E1372" t="s">
        <v>27</v>
      </c>
      <c r="F1372">
        <v>52</v>
      </c>
      <c r="G1372" t="s">
        <v>257</v>
      </c>
      <c r="H1372" t="s">
        <v>257</v>
      </c>
      <c r="I1372">
        <v>0</v>
      </c>
      <c r="J1372">
        <v>0</v>
      </c>
      <c r="K1372">
        <v>52</v>
      </c>
      <c r="L1372">
        <v>0</v>
      </c>
      <c r="M1372">
        <v>8</v>
      </c>
      <c r="O1372">
        <v>12</v>
      </c>
    </row>
    <row r="1373" spans="1:15" x14ac:dyDescent="0.25">
      <c r="A1373" t="str">
        <f t="shared" si="21"/>
        <v>31 DayJuly-September 2024NHS HighlandColorectal (screened only)</v>
      </c>
      <c r="B1373" t="s">
        <v>255</v>
      </c>
      <c r="C1373" t="s">
        <v>260</v>
      </c>
      <c r="D1373" t="s">
        <v>170</v>
      </c>
      <c r="E1373" t="s">
        <v>28</v>
      </c>
      <c r="F1373">
        <v>9</v>
      </c>
      <c r="G1373" t="s">
        <v>257</v>
      </c>
      <c r="H1373" t="s">
        <v>257</v>
      </c>
      <c r="I1373">
        <v>0</v>
      </c>
      <c r="J1373">
        <v>0</v>
      </c>
      <c r="K1373">
        <v>9</v>
      </c>
      <c r="L1373">
        <v>0</v>
      </c>
      <c r="M1373">
        <v>4</v>
      </c>
      <c r="O1373">
        <v>10</v>
      </c>
    </row>
    <row r="1374" spans="1:15" x14ac:dyDescent="0.25">
      <c r="A1374" t="str">
        <f t="shared" si="21"/>
        <v>31 DayJuly-September 2024NHS HighlandHead &amp; Neck</v>
      </c>
      <c r="B1374" t="s">
        <v>255</v>
      </c>
      <c r="C1374" t="s">
        <v>260</v>
      </c>
      <c r="D1374" t="s">
        <v>170</v>
      </c>
      <c r="E1374" t="s">
        <v>29</v>
      </c>
      <c r="F1374">
        <v>13</v>
      </c>
      <c r="G1374" t="s">
        <v>257</v>
      </c>
      <c r="H1374" t="s">
        <v>257</v>
      </c>
      <c r="I1374">
        <v>2</v>
      </c>
      <c r="J1374">
        <v>15.384615384615399</v>
      </c>
      <c r="K1374">
        <v>11</v>
      </c>
      <c r="L1374">
        <v>0</v>
      </c>
      <c r="M1374">
        <v>4</v>
      </c>
      <c r="O1374">
        <v>18</v>
      </c>
    </row>
    <row r="1375" spans="1:15" x14ac:dyDescent="0.25">
      <c r="A1375" t="str">
        <f t="shared" si="21"/>
        <v>31 DayJuly-September 2024NHS HighlandLung</v>
      </c>
      <c r="B1375" t="s">
        <v>255</v>
      </c>
      <c r="C1375" t="s">
        <v>260</v>
      </c>
      <c r="D1375" t="s">
        <v>170</v>
      </c>
      <c r="E1375" t="s">
        <v>30</v>
      </c>
      <c r="F1375">
        <v>62</v>
      </c>
      <c r="G1375" t="s">
        <v>257</v>
      </c>
      <c r="H1375" t="s">
        <v>257</v>
      </c>
      <c r="I1375">
        <v>2</v>
      </c>
      <c r="J1375">
        <v>3.2258064516128999</v>
      </c>
      <c r="K1375">
        <v>60</v>
      </c>
      <c r="L1375">
        <v>1</v>
      </c>
      <c r="M1375">
        <v>1</v>
      </c>
    </row>
    <row r="1376" spans="1:15" x14ac:dyDescent="0.25">
      <c r="A1376" t="str">
        <f t="shared" si="21"/>
        <v>31 DayJuly-September 2024NHS HighlandLymphoma</v>
      </c>
      <c r="B1376" t="s">
        <v>255</v>
      </c>
      <c r="C1376" t="s">
        <v>260</v>
      </c>
      <c r="D1376" t="s">
        <v>170</v>
      </c>
      <c r="E1376" t="s">
        <v>31</v>
      </c>
      <c r="F1376">
        <v>18</v>
      </c>
      <c r="G1376" t="s">
        <v>257</v>
      </c>
      <c r="H1376" t="s">
        <v>257</v>
      </c>
      <c r="I1376">
        <v>0</v>
      </c>
      <c r="J1376">
        <v>0</v>
      </c>
      <c r="K1376">
        <v>18</v>
      </c>
      <c r="L1376">
        <v>0</v>
      </c>
      <c r="M1376">
        <v>0</v>
      </c>
    </row>
    <row r="1377" spans="1:15" x14ac:dyDescent="0.25">
      <c r="A1377" t="str">
        <f t="shared" si="21"/>
        <v>31 DayJuly-September 2024NHS HighlandMelanoma</v>
      </c>
      <c r="B1377" t="s">
        <v>255</v>
      </c>
      <c r="C1377" t="s">
        <v>260</v>
      </c>
      <c r="D1377" t="s">
        <v>170</v>
      </c>
      <c r="E1377" t="s">
        <v>32</v>
      </c>
      <c r="F1377">
        <v>25</v>
      </c>
      <c r="G1377" t="s">
        <v>257</v>
      </c>
      <c r="H1377" t="s">
        <v>257</v>
      </c>
      <c r="I1377">
        <v>0</v>
      </c>
      <c r="J1377">
        <v>0</v>
      </c>
      <c r="K1377">
        <v>25</v>
      </c>
      <c r="L1377">
        <v>0</v>
      </c>
      <c r="M1377">
        <v>0</v>
      </c>
    </row>
    <row r="1378" spans="1:15" x14ac:dyDescent="0.25">
      <c r="A1378" t="str">
        <f t="shared" si="21"/>
        <v>31 DayJuly-September 2024NHS HighlandOvarian</v>
      </c>
      <c r="B1378" t="s">
        <v>255</v>
      </c>
      <c r="C1378" t="s">
        <v>260</v>
      </c>
      <c r="D1378" t="s">
        <v>170</v>
      </c>
      <c r="E1378" t="s">
        <v>33</v>
      </c>
      <c r="F1378">
        <v>1</v>
      </c>
      <c r="G1378" t="s">
        <v>257</v>
      </c>
      <c r="H1378" t="s">
        <v>257</v>
      </c>
      <c r="I1378">
        <v>0</v>
      </c>
      <c r="J1378">
        <v>0</v>
      </c>
      <c r="K1378">
        <v>1</v>
      </c>
      <c r="L1378">
        <v>1</v>
      </c>
      <c r="M1378">
        <v>0</v>
      </c>
    </row>
    <row r="1379" spans="1:15" x14ac:dyDescent="0.25">
      <c r="A1379" t="str">
        <f t="shared" si="21"/>
        <v>31 DayJuly-September 2024NHS HighlandUpper GI</v>
      </c>
      <c r="B1379" t="s">
        <v>255</v>
      </c>
      <c r="C1379" t="s">
        <v>260</v>
      </c>
      <c r="D1379" t="s">
        <v>170</v>
      </c>
      <c r="E1379" t="s">
        <v>34</v>
      </c>
      <c r="F1379">
        <v>50</v>
      </c>
      <c r="G1379" t="s">
        <v>257</v>
      </c>
      <c r="H1379" t="s">
        <v>257</v>
      </c>
      <c r="I1379">
        <v>1</v>
      </c>
      <c r="J1379">
        <v>2</v>
      </c>
      <c r="K1379">
        <v>49</v>
      </c>
      <c r="L1379">
        <v>1</v>
      </c>
      <c r="M1379">
        <v>3</v>
      </c>
      <c r="O1379">
        <v>17</v>
      </c>
    </row>
    <row r="1380" spans="1:15" x14ac:dyDescent="0.25">
      <c r="A1380" t="str">
        <f t="shared" si="21"/>
        <v>31 DayJuly-September 2024NHS HighlandUpper GI - Hepatopancreatobiliary</v>
      </c>
      <c r="B1380" t="s">
        <v>255</v>
      </c>
      <c r="C1380" t="s">
        <v>260</v>
      </c>
      <c r="D1380" t="s">
        <v>170</v>
      </c>
      <c r="E1380" t="s">
        <v>203</v>
      </c>
      <c r="F1380">
        <v>28</v>
      </c>
      <c r="G1380" t="s">
        <v>257</v>
      </c>
      <c r="H1380" t="s">
        <v>257</v>
      </c>
      <c r="I1380">
        <v>0</v>
      </c>
      <c r="J1380">
        <v>0</v>
      </c>
      <c r="K1380">
        <v>28</v>
      </c>
      <c r="L1380">
        <v>0</v>
      </c>
      <c r="M1380">
        <v>1</v>
      </c>
    </row>
    <row r="1381" spans="1:15" x14ac:dyDescent="0.25">
      <c r="A1381" t="str">
        <f t="shared" si="21"/>
        <v>31 DayJuly-September 2024NHS HighlandUpper GI - Oesophagogastric</v>
      </c>
      <c r="B1381" t="s">
        <v>255</v>
      </c>
      <c r="C1381" t="s">
        <v>260</v>
      </c>
      <c r="D1381" t="s">
        <v>170</v>
      </c>
      <c r="E1381" t="s">
        <v>204</v>
      </c>
      <c r="F1381">
        <v>22</v>
      </c>
      <c r="G1381" t="s">
        <v>257</v>
      </c>
      <c r="H1381" t="s">
        <v>257</v>
      </c>
      <c r="I1381">
        <v>1</v>
      </c>
      <c r="J1381">
        <v>4.5454545454545503</v>
      </c>
      <c r="K1381">
        <v>21</v>
      </c>
      <c r="L1381">
        <v>1</v>
      </c>
      <c r="M1381">
        <v>2</v>
      </c>
    </row>
    <row r="1382" spans="1:15" x14ac:dyDescent="0.25">
      <c r="A1382" t="str">
        <f t="shared" si="21"/>
        <v>31 DayJuly-September 2024NHS HighlandUrological</v>
      </c>
      <c r="B1382" t="s">
        <v>255</v>
      </c>
      <c r="C1382" t="s">
        <v>260</v>
      </c>
      <c r="D1382" t="s">
        <v>170</v>
      </c>
      <c r="E1382" t="s">
        <v>205</v>
      </c>
      <c r="F1382">
        <v>106</v>
      </c>
      <c r="G1382" t="s">
        <v>257</v>
      </c>
      <c r="H1382" t="s">
        <v>257</v>
      </c>
      <c r="I1382">
        <v>3</v>
      </c>
      <c r="J1382">
        <v>2.8301886792452802</v>
      </c>
      <c r="K1382">
        <v>103</v>
      </c>
      <c r="L1382">
        <v>4</v>
      </c>
      <c r="M1382">
        <v>10</v>
      </c>
      <c r="N1382">
        <v>18</v>
      </c>
      <c r="O1382">
        <v>22</v>
      </c>
    </row>
    <row r="1383" spans="1:15" x14ac:dyDescent="0.25">
      <c r="A1383" t="str">
        <f t="shared" si="21"/>
        <v>31 DayJuly-September 2024NHS HighlandUrology - Bladder</v>
      </c>
      <c r="B1383" t="s">
        <v>255</v>
      </c>
      <c r="C1383" t="s">
        <v>260</v>
      </c>
      <c r="D1383" t="s">
        <v>170</v>
      </c>
      <c r="E1383" t="s">
        <v>206</v>
      </c>
      <c r="F1383">
        <v>15</v>
      </c>
      <c r="G1383" t="s">
        <v>257</v>
      </c>
      <c r="H1383" t="s">
        <v>257</v>
      </c>
      <c r="I1383">
        <v>0</v>
      </c>
      <c r="J1383">
        <v>0</v>
      </c>
      <c r="K1383">
        <v>15</v>
      </c>
      <c r="L1383">
        <v>2</v>
      </c>
      <c r="M1383">
        <v>0</v>
      </c>
    </row>
    <row r="1384" spans="1:15" x14ac:dyDescent="0.25">
      <c r="A1384" t="str">
        <f t="shared" si="21"/>
        <v>31 DayJuly-September 2024NHS HighlandUrology - Other</v>
      </c>
      <c r="B1384" t="s">
        <v>255</v>
      </c>
      <c r="C1384" t="s">
        <v>260</v>
      </c>
      <c r="D1384" t="s">
        <v>170</v>
      </c>
      <c r="E1384" t="s">
        <v>207</v>
      </c>
      <c r="F1384">
        <v>18</v>
      </c>
      <c r="G1384" t="s">
        <v>257</v>
      </c>
      <c r="H1384" t="s">
        <v>257</v>
      </c>
      <c r="I1384">
        <v>1</v>
      </c>
      <c r="J1384">
        <v>5.5555555555555598</v>
      </c>
      <c r="K1384">
        <v>17</v>
      </c>
      <c r="L1384">
        <v>1</v>
      </c>
      <c r="M1384">
        <v>10</v>
      </c>
      <c r="O1384">
        <v>22</v>
      </c>
    </row>
    <row r="1385" spans="1:15" x14ac:dyDescent="0.25">
      <c r="A1385" t="str">
        <f t="shared" si="21"/>
        <v>31 DayJuly-September 2024NHS HighlandUrology - Prostate</v>
      </c>
      <c r="B1385" t="s">
        <v>255</v>
      </c>
      <c r="C1385" t="s">
        <v>260</v>
      </c>
      <c r="D1385" t="s">
        <v>170</v>
      </c>
      <c r="E1385" t="s">
        <v>208</v>
      </c>
      <c r="F1385">
        <v>73</v>
      </c>
      <c r="G1385" t="s">
        <v>257</v>
      </c>
      <c r="H1385" t="s">
        <v>257</v>
      </c>
      <c r="I1385">
        <v>2</v>
      </c>
      <c r="J1385">
        <v>2.7397260273972601</v>
      </c>
      <c r="K1385">
        <v>71</v>
      </c>
      <c r="L1385">
        <v>1</v>
      </c>
      <c r="M1385">
        <v>0</v>
      </c>
    </row>
    <row r="1386" spans="1:15" x14ac:dyDescent="0.25">
      <c r="A1386" t="str">
        <f t="shared" si="21"/>
        <v>31 DayJuly-September 2024NHS LanarkshireAll Cancer Types*</v>
      </c>
      <c r="B1386" t="s">
        <v>255</v>
      </c>
      <c r="C1386" t="s">
        <v>260</v>
      </c>
      <c r="D1386" t="s">
        <v>171</v>
      </c>
      <c r="E1386" t="s">
        <v>198</v>
      </c>
      <c r="F1386">
        <v>552</v>
      </c>
      <c r="G1386" t="s">
        <v>257</v>
      </c>
      <c r="H1386" t="s">
        <v>257</v>
      </c>
      <c r="I1386">
        <v>1</v>
      </c>
      <c r="J1386">
        <v>0.18115942028985499</v>
      </c>
      <c r="K1386">
        <v>551</v>
      </c>
      <c r="L1386">
        <v>15</v>
      </c>
      <c r="M1386">
        <v>48</v>
      </c>
      <c r="N1386">
        <v>21</v>
      </c>
      <c r="O1386">
        <v>14</v>
      </c>
    </row>
    <row r="1387" spans="1:15" x14ac:dyDescent="0.25">
      <c r="A1387" t="str">
        <f t="shared" si="21"/>
        <v>31 DayJuly-September 2024NHS LanarkshireAll Cancer Types* (screened excluded)</v>
      </c>
      <c r="B1387" t="s">
        <v>255</v>
      </c>
      <c r="C1387" t="s">
        <v>260</v>
      </c>
      <c r="D1387" t="s">
        <v>171</v>
      </c>
      <c r="E1387" t="s">
        <v>199</v>
      </c>
      <c r="F1387">
        <v>516</v>
      </c>
      <c r="G1387" t="s">
        <v>257</v>
      </c>
      <c r="H1387" t="s">
        <v>257</v>
      </c>
      <c r="I1387">
        <v>1</v>
      </c>
      <c r="J1387">
        <v>0.193798449612403</v>
      </c>
      <c r="K1387">
        <v>515</v>
      </c>
      <c r="L1387">
        <v>13</v>
      </c>
      <c r="M1387">
        <v>41</v>
      </c>
      <c r="N1387">
        <v>21</v>
      </c>
      <c r="O1387">
        <v>13</v>
      </c>
    </row>
    <row r="1388" spans="1:15" x14ac:dyDescent="0.25">
      <c r="A1388" t="str">
        <f t="shared" si="21"/>
        <v>31 DayJuly-September 2024NHS LanarkshireAll Cancer Types* (screened only)</v>
      </c>
      <c r="B1388" t="s">
        <v>255</v>
      </c>
      <c r="C1388" t="s">
        <v>260</v>
      </c>
      <c r="D1388" t="s">
        <v>171</v>
      </c>
      <c r="E1388" t="s">
        <v>200</v>
      </c>
      <c r="F1388">
        <v>36</v>
      </c>
      <c r="G1388" t="s">
        <v>257</v>
      </c>
      <c r="H1388" t="s">
        <v>257</v>
      </c>
      <c r="I1388">
        <v>0</v>
      </c>
      <c r="J1388">
        <v>0</v>
      </c>
      <c r="K1388">
        <v>36</v>
      </c>
      <c r="L1388">
        <v>2</v>
      </c>
      <c r="M1388">
        <v>7</v>
      </c>
      <c r="O1388">
        <v>33</v>
      </c>
    </row>
    <row r="1389" spans="1:15" x14ac:dyDescent="0.25">
      <c r="A1389" t="str">
        <f t="shared" si="21"/>
        <v>31 DayJuly-September 2024NHS LanarkshireBreast</v>
      </c>
      <c r="B1389" t="s">
        <v>255</v>
      </c>
      <c r="C1389" t="s">
        <v>260</v>
      </c>
      <c r="D1389" t="s">
        <v>171</v>
      </c>
      <c r="E1389" t="s">
        <v>22</v>
      </c>
      <c r="F1389">
        <v>103</v>
      </c>
      <c r="G1389" t="s">
        <v>257</v>
      </c>
      <c r="H1389" t="s">
        <v>257</v>
      </c>
      <c r="I1389">
        <v>0</v>
      </c>
      <c r="J1389">
        <v>0</v>
      </c>
      <c r="K1389">
        <v>103</v>
      </c>
      <c r="L1389">
        <v>8</v>
      </c>
      <c r="M1389">
        <v>12</v>
      </c>
      <c r="N1389">
        <v>16</v>
      </c>
      <c r="O1389">
        <v>15</v>
      </c>
    </row>
    <row r="1390" spans="1:15" x14ac:dyDescent="0.25">
      <c r="A1390" t="str">
        <f t="shared" si="21"/>
        <v>31 DayJuly-September 2024NHS LanarkshireBreast (screened excluded)</v>
      </c>
      <c r="B1390" t="s">
        <v>255</v>
      </c>
      <c r="C1390" t="s">
        <v>260</v>
      </c>
      <c r="D1390" t="s">
        <v>171</v>
      </c>
      <c r="E1390" t="s">
        <v>201</v>
      </c>
      <c r="F1390">
        <v>86</v>
      </c>
      <c r="G1390" t="s">
        <v>257</v>
      </c>
      <c r="H1390" t="s">
        <v>257</v>
      </c>
      <c r="I1390">
        <v>0</v>
      </c>
      <c r="J1390">
        <v>0</v>
      </c>
      <c r="K1390">
        <v>86</v>
      </c>
      <c r="L1390">
        <v>6</v>
      </c>
      <c r="M1390">
        <v>10</v>
      </c>
      <c r="N1390">
        <v>16</v>
      </c>
      <c r="O1390">
        <v>14</v>
      </c>
    </row>
    <row r="1391" spans="1:15" x14ac:dyDescent="0.25">
      <c r="A1391" t="str">
        <f t="shared" si="21"/>
        <v>31 DayJuly-September 2024NHS LanarkshireBreast (screened only)</v>
      </c>
      <c r="B1391" t="s">
        <v>255</v>
      </c>
      <c r="C1391" t="s">
        <v>260</v>
      </c>
      <c r="D1391" t="s">
        <v>171</v>
      </c>
      <c r="E1391" t="s">
        <v>202</v>
      </c>
      <c r="F1391">
        <v>17</v>
      </c>
      <c r="G1391" t="s">
        <v>257</v>
      </c>
      <c r="H1391" t="s">
        <v>257</v>
      </c>
      <c r="I1391">
        <v>0</v>
      </c>
      <c r="J1391">
        <v>0</v>
      </c>
      <c r="K1391">
        <v>17</v>
      </c>
      <c r="L1391">
        <v>2</v>
      </c>
      <c r="M1391">
        <v>2</v>
      </c>
    </row>
    <row r="1392" spans="1:15" x14ac:dyDescent="0.25">
      <c r="A1392" t="str">
        <f t="shared" si="21"/>
        <v>31 DayJuly-September 2024NHS LanarkshireCervical</v>
      </c>
      <c r="B1392" t="s">
        <v>255</v>
      </c>
      <c r="C1392" t="s">
        <v>260</v>
      </c>
      <c r="D1392" t="s">
        <v>171</v>
      </c>
      <c r="E1392" t="s">
        <v>23</v>
      </c>
      <c r="F1392">
        <v>4</v>
      </c>
      <c r="G1392" t="s">
        <v>257</v>
      </c>
      <c r="H1392" t="s">
        <v>257</v>
      </c>
      <c r="I1392">
        <v>0</v>
      </c>
      <c r="J1392">
        <v>0</v>
      </c>
      <c r="K1392">
        <v>4</v>
      </c>
      <c r="L1392">
        <v>0</v>
      </c>
      <c r="M1392">
        <v>0</v>
      </c>
    </row>
    <row r="1393" spans="1:15" x14ac:dyDescent="0.25">
      <c r="A1393" t="str">
        <f t="shared" si="21"/>
        <v>31 DayJuly-September 2024NHS LanarkshireCervical (screened excluded)</v>
      </c>
      <c r="B1393" t="s">
        <v>255</v>
      </c>
      <c r="C1393" t="s">
        <v>260</v>
      </c>
      <c r="D1393" t="s">
        <v>171</v>
      </c>
      <c r="E1393" t="s">
        <v>24</v>
      </c>
      <c r="F1393">
        <v>2</v>
      </c>
      <c r="G1393" t="s">
        <v>257</v>
      </c>
      <c r="H1393" t="s">
        <v>257</v>
      </c>
      <c r="I1393">
        <v>0</v>
      </c>
      <c r="J1393">
        <v>0</v>
      </c>
      <c r="K1393">
        <v>2</v>
      </c>
      <c r="L1393">
        <v>0</v>
      </c>
      <c r="M1393">
        <v>0</v>
      </c>
    </row>
    <row r="1394" spans="1:15" x14ac:dyDescent="0.25">
      <c r="A1394" t="str">
        <f t="shared" si="21"/>
        <v>31 DayJuly-September 2024NHS LanarkshireCervical (screened only)</v>
      </c>
      <c r="B1394" t="s">
        <v>255</v>
      </c>
      <c r="C1394" t="s">
        <v>260</v>
      </c>
      <c r="D1394" t="s">
        <v>171</v>
      </c>
      <c r="E1394" t="s">
        <v>25</v>
      </c>
      <c r="F1394">
        <v>2</v>
      </c>
      <c r="G1394" t="s">
        <v>257</v>
      </c>
      <c r="H1394" t="s">
        <v>257</v>
      </c>
      <c r="I1394">
        <v>0</v>
      </c>
      <c r="J1394">
        <v>0</v>
      </c>
      <c r="K1394">
        <v>2</v>
      </c>
      <c r="L1394">
        <v>0</v>
      </c>
      <c r="M1394">
        <v>0</v>
      </c>
    </row>
    <row r="1395" spans="1:15" x14ac:dyDescent="0.25">
      <c r="A1395" t="str">
        <f t="shared" si="21"/>
        <v>31 DayJuly-September 2024NHS LanarkshireColorectal</v>
      </c>
      <c r="B1395" t="s">
        <v>255</v>
      </c>
      <c r="C1395" t="s">
        <v>260</v>
      </c>
      <c r="D1395" t="s">
        <v>171</v>
      </c>
      <c r="E1395" t="s">
        <v>26</v>
      </c>
      <c r="F1395">
        <v>87</v>
      </c>
      <c r="G1395" t="s">
        <v>257</v>
      </c>
      <c r="H1395" t="s">
        <v>257</v>
      </c>
      <c r="I1395">
        <v>1</v>
      </c>
      <c r="J1395">
        <v>1.14942528735632</v>
      </c>
      <c r="K1395">
        <v>86</v>
      </c>
      <c r="L1395">
        <v>2</v>
      </c>
      <c r="M1395">
        <v>13</v>
      </c>
      <c r="O1395">
        <v>29</v>
      </c>
    </row>
    <row r="1396" spans="1:15" x14ac:dyDescent="0.25">
      <c r="A1396" t="str">
        <f t="shared" si="21"/>
        <v>31 DayJuly-September 2024NHS LanarkshireColorectal (screened excluded)</v>
      </c>
      <c r="B1396" t="s">
        <v>255</v>
      </c>
      <c r="C1396" t="s">
        <v>260</v>
      </c>
      <c r="D1396" t="s">
        <v>171</v>
      </c>
      <c r="E1396" t="s">
        <v>27</v>
      </c>
      <c r="F1396">
        <v>70</v>
      </c>
      <c r="G1396" t="s">
        <v>257</v>
      </c>
      <c r="H1396" t="s">
        <v>257</v>
      </c>
      <c r="I1396">
        <v>1</v>
      </c>
      <c r="J1396">
        <v>1.4285714285714299</v>
      </c>
      <c r="K1396">
        <v>69</v>
      </c>
      <c r="L1396">
        <v>2</v>
      </c>
      <c r="M1396">
        <v>8</v>
      </c>
      <c r="O1396">
        <v>19</v>
      </c>
    </row>
    <row r="1397" spans="1:15" x14ac:dyDescent="0.25">
      <c r="A1397" t="str">
        <f t="shared" si="21"/>
        <v>31 DayJuly-September 2024NHS LanarkshireColorectal (screened only)</v>
      </c>
      <c r="B1397" t="s">
        <v>255</v>
      </c>
      <c r="C1397" t="s">
        <v>260</v>
      </c>
      <c r="D1397" t="s">
        <v>171</v>
      </c>
      <c r="E1397" t="s">
        <v>28</v>
      </c>
      <c r="F1397">
        <v>17</v>
      </c>
      <c r="G1397" t="s">
        <v>257</v>
      </c>
      <c r="H1397" t="s">
        <v>257</v>
      </c>
      <c r="I1397">
        <v>0</v>
      </c>
      <c r="J1397">
        <v>0</v>
      </c>
      <c r="K1397">
        <v>17</v>
      </c>
      <c r="L1397">
        <v>0</v>
      </c>
      <c r="M1397">
        <v>5</v>
      </c>
      <c r="O1397">
        <v>33</v>
      </c>
    </row>
    <row r="1398" spans="1:15" x14ac:dyDescent="0.25">
      <c r="A1398" t="str">
        <f t="shared" si="21"/>
        <v>31 DayJuly-September 2024NHS LanarkshireHead &amp; Neck</v>
      </c>
      <c r="B1398" t="s">
        <v>255</v>
      </c>
      <c r="C1398" t="s">
        <v>260</v>
      </c>
      <c r="D1398" t="s">
        <v>171</v>
      </c>
      <c r="E1398" t="s">
        <v>29</v>
      </c>
      <c r="F1398">
        <v>8</v>
      </c>
      <c r="G1398" t="s">
        <v>257</v>
      </c>
      <c r="H1398" t="s">
        <v>257</v>
      </c>
      <c r="I1398">
        <v>0</v>
      </c>
      <c r="J1398">
        <v>0</v>
      </c>
      <c r="K1398">
        <v>8</v>
      </c>
      <c r="L1398">
        <v>0</v>
      </c>
      <c r="M1398">
        <v>1</v>
      </c>
    </row>
    <row r="1399" spans="1:15" x14ac:dyDescent="0.25">
      <c r="A1399" t="str">
        <f t="shared" si="21"/>
        <v>31 DayJuly-September 2024NHS LanarkshireLung</v>
      </c>
      <c r="B1399" t="s">
        <v>255</v>
      </c>
      <c r="C1399" t="s">
        <v>260</v>
      </c>
      <c r="D1399" t="s">
        <v>171</v>
      </c>
      <c r="E1399" t="s">
        <v>30</v>
      </c>
      <c r="F1399">
        <v>90</v>
      </c>
      <c r="G1399" t="s">
        <v>257</v>
      </c>
      <c r="H1399" t="s">
        <v>257</v>
      </c>
      <c r="I1399">
        <v>0</v>
      </c>
      <c r="J1399">
        <v>0</v>
      </c>
      <c r="K1399">
        <v>90</v>
      </c>
      <c r="L1399">
        <v>2</v>
      </c>
      <c r="M1399">
        <v>1</v>
      </c>
    </row>
    <row r="1400" spans="1:15" x14ac:dyDescent="0.25">
      <c r="A1400" t="str">
        <f t="shared" si="21"/>
        <v>31 DayJuly-September 2024NHS LanarkshireLymphoma</v>
      </c>
      <c r="B1400" t="s">
        <v>255</v>
      </c>
      <c r="C1400" t="s">
        <v>260</v>
      </c>
      <c r="D1400" t="s">
        <v>171</v>
      </c>
      <c r="E1400" t="s">
        <v>31</v>
      </c>
      <c r="F1400">
        <v>27</v>
      </c>
      <c r="G1400" t="s">
        <v>257</v>
      </c>
      <c r="H1400" t="s">
        <v>257</v>
      </c>
      <c r="I1400">
        <v>0</v>
      </c>
      <c r="J1400">
        <v>0</v>
      </c>
      <c r="K1400">
        <v>27</v>
      </c>
      <c r="L1400">
        <v>0</v>
      </c>
      <c r="M1400">
        <v>2</v>
      </c>
    </row>
    <row r="1401" spans="1:15" x14ac:dyDescent="0.25">
      <c r="A1401" t="str">
        <f t="shared" si="21"/>
        <v>31 DayJuly-September 2024NHS LanarkshireMelanoma</v>
      </c>
      <c r="B1401" t="s">
        <v>255</v>
      </c>
      <c r="C1401" t="s">
        <v>260</v>
      </c>
      <c r="D1401" t="s">
        <v>171</v>
      </c>
      <c r="E1401" t="s">
        <v>32</v>
      </c>
      <c r="F1401">
        <v>34</v>
      </c>
      <c r="G1401" t="s">
        <v>257</v>
      </c>
      <c r="H1401" t="s">
        <v>257</v>
      </c>
      <c r="I1401">
        <v>0</v>
      </c>
      <c r="J1401">
        <v>0</v>
      </c>
      <c r="K1401">
        <v>34</v>
      </c>
      <c r="L1401">
        <v>1</v>
      </c>
      <c r="M1401">
        <v>0</v>
      </c>
    </row>
    <row r="1402" spans="1:15" x14ac:dyDescent="0.25">
      <c r="A1402" t="str">
        <f t="shared" si="21"/>
        <v>31 DayJuly-September 2024NHS LanarkshireOvarian</v>
      </c>
      <c r="B1402" t="s">
        <v>255</v>
      </c>
      <c r="C1402" t="s">
        <v>260</v>
      </c>
      <c r="D1402" t="s">
        <v>171</v>
      </c>
      <c r="E1402" t="s">
        <v>33</v>
      </c>
      <c r="F1402">
        <v>5</v>
      </c>
      <c r="G1402" t="s">
        <v>257</v>
      </c>
      <c r="H1402" t="s">
        <v>257</v>
      </c>
      <c r="I1402">
        <v>0</v>
      </c>
      <c r="J1402">
        <v>0</v>
      </c>
      <c r="K1402">
        <v>5</v>
      </c>
      <c r="L1402">
        <v>0</v>
      </c>
      <c r="M1402">
        <v>0</v>
      </c>
    </row>
    <row r="1403" spans="1:15" x14ac:dyDescent="0.25">
      <c r="A1403" t="str">
        <f t="shared" si="21"/>
        <v>31 DayJuly-September 2024NHS LanarkshireUpper GI</v>
      </c>
      <c r="B1403" t="s">
        <v>255</v>
      </c>
      <c r="C1403" t="s">
        <v>260</v>
      </c>
      <c r="D1403" t="s">
        <v>171</v>
      </c>
      <c r="E1403" t="s">
        <v>34</v>
      </c>
      <c r="F1403">
        <v>41</v>
      </c>
      <c r="G1403" t="s">
        <v>257</v>
      </c>
      <c r="H1403" t="s">
        <v>257</v>
      </c>
      <c r="I1403">
        <v>0</v>
      </c>
      <c r="J1403">
        <v>0</v>
      </c>
      <c r="K1403">
        <v>41</v>
      </c>
      <c r="L1403">
        <v>0</v>
      </c>
      <c r="M1403">
        <v>1</v>
      </c>
    </row>
    <row r="1404" spans="1:15" x14ac:dyDescent="0.25">
      <c r="A1404" t="str">
        <f t="shared" si="21"/>
        <v>31 DayJuly-September 2024NHS LanarkshireUpper GI - Hepatopancreatobiliary</v>
      </c>
      <c r="B1404" t="s">
        <v>255</v>
      </c>
      <c r="C1404" t="s">
        <v>260</v>
      </c>
      <c r="D1404" t="s">
        <v>171</v>
      </c>
      <c r="E1404" t="s">
        <v>203</v>
      </c>
      <c r="F1404">
        <v>15</v>
      </c>
      <c r="G1404" t="s">
        <v>257</v>
      </c>
      <c r="H1404" t="s">
        <v>257</v>
      </c>
      <c r="I1404">
        <v>0</v>
      </c>
      <c r="J1404">
        <v>0</v>
      </c>
      <c r="K1404">
        <v>15</v>
      </c>
      <c r="L1404">
        <v>0</v>
      </c>
      <c r="M1404">
        <v>0</v>
      </c>
    </row>
    <row r="1405" spans="1:15" x14ac:dyDescent="0.25">
      <c r="A1405" t="str">
        <f t="shared" si="21"/>
        <v>31 DayJuly-September 2024NHS LanarkshireUpper GI - Oesophagogastric</v>
      </c>
      <c r="B1405" t="s">
        <v>255</v>
      </c>
      <c r="C1405" t="s">
        <v>260</v>
      </c>
      <c r="D1405" t="s">
        <v>171</v>
      </c>
      <c r="E1405" t="s">
        <v>204</v>
      </c>
      <c r="F1405">
        <v>26</v>
      </c>
      <c r="G1405" t="s">
        <v>257</v>
      </c>
      <c r="H1405" t="s">
        <v>257</v>
      </c>
      <c r="I1405">
        <v>0</v>
      </c>
      <c r="J1405">
        <v>0</v>
      </c>
      <c r="K1405">
        <v>26</v>
      </c>
      <c r="L1405">
        <v>0</v>
      </c>
      <c r="M1405">
        <v>1</v>
      </c>
    </row>
    <row r="1406" spans="1:15" x14ac:dyDescent="0.25">
      <c r="A1406" t="str">
        <f t="shared" si="21"/>
        <v>31 DayJuly-September 2024NHS LanarkshireUrological</v>
      </c>
      <c r="B1406" t="s">
        <v>255</v>
      </c>
      <c r="C1406" t="s">
        <v>260</v>
      </c>
      <c r="D1406" t="s">
        <v>171</v>
      </c>
      <c r="E1406" t="s">
        <v>205</v>
      </c>
      <c r="F1406">
        <v>153</v>
      </c>
      <c r="G1406" t="s">
        <v>257</v>
      </c>
      <c r="H1406" t="s">
        <v>257</v>
      </c>
      <c r="I1406">
        <v>0</v>
      </c>
      <c r="J1406">
        <v>0</v>
      </c>
      <c r="K1406">
        <v>153</v>
      </c>
      <c r="L1406">
        <v>2</v>
      </c>
      <c r="M1406">
        <v>18</v>
      </c>
      <c r="O1406">
        <v>10</v>
      </c>
    </row>
    <row r="1407" spans="1:15" x14ac:dyDescent="0.25">
      <c r="A1407" t="str">
        <f t="shared" si="21"/>
        <v>31 DayJuly-September 2024NHS LanarkshireUrology - Bladder</v>
      </c>
      <c r="B1407" t="s">
        <v>255</v>
      </c>
      <c r="C1407" t="s">
        <v>260</v>
      </c>
      <c r="D1407" t="s">
        <v>171</v>
      </c>
      <c r="E1407" t="s">
        <v>206</v>
      </c>
      <c r="F1407">
        <v>20</v>
      </c>
      <c r="G1407" t="s">
        <v>257</v>
      </c>
      <c r="H1407" t="s">
        <v>257</v>
      </c>
      <c r="I1407">
        <v>0</v>
      </c>
      <c r="J1407">
        <v>0</v>
      </c>
      <c r="K1407">
        <v>20</v>
      </c>
      <c r="L1407">
        <v>2</v>
      </c>
      <c r="M1407">
        <v>12</v>
      </c>
      <c r="O1407">
        <v>30</v>
      </c>
    </row>
    <row r="1408" spans="1:15" x14ac:dyDescent="0.25">
      <c r="A1408" t="str">
        <f t="shared" si="21"/>
        <v>31 DayJuly-September 2024NHS LanarkshireUrology - Other</v>
      </c>
      <c r="B1408" t="s">
        <v>255</v>
      </c>
      <c r="C1408" t="s">
        <v>260</v>
      </c>
      <c r="D1408" t="s">
        <v>171</v>
      </c>
      <c r="E1408" t="s">
        <v>207</v>
      </c>
      <c r="F1408">
        <v>12</v>
      </c>
      <c r="G1408" t="s">
        <v>257</v>
      </c>
      <c r="H1408" t="s">
        <v>257</v>
      </c>
      <c r="I1408">
        <v>0</v>
      </c>
      <c r="J1408">
        <v>0</v>
      </c>
      <c r="K1408">
        <v>12</v>
      </c>
      <c r="L1408">
        <v>0</v>
      </c>
      <c r="M1408">
        <v>4</v>
      </c>
      <c r="O1408">
        <v>8</v>
      </c>
    </row>
    <row r="1409" spans="1:15" x14ac:dyDescent="0.25">
      <c r="A1409" t="str">
        <f t="shared" si="21"/>
        <v>31 DayJuly-September 2024NHS LanarkshireUrology - Prostate</v>
      </c>
      <c r="B1409" t="s">
        <v>255</v>
      </c>
      <c r="C1409" t="s">
        <v>260</v>
      </c>
      <c r="D1409" t="s">
        <v>171</v>
      </c>
      <c r="E1409" t="s">
        <v>208</v>
      </c>
      <c r="F1409">
        <v>121</v>
      </c>
      <c r="G1409" t="s">
        <v>257</v>
      </c>
      <c r="H1409" t="s">
        <v>257</v>
      </c>
      <c r="I1409">
        <v>0</v>
      </c>
      <c r="J1409">
        <v>0</v>
      </c>
      <c r="K1409">
        <v>121</v>
      </c>
      <c r="L1409">
        <v>0</v>
      </c>
      <c r="M1409">
        <v>2</v>
      </c>
    </row>
    <row r="1410" spans="1:15" x14ac:dyDescent="0.25">
      <c r="A1410" t="str">
        <f t="shared" si="21"/>
        <v>31 DayJuly-September 2024NHS LothianAll Cancer Types*</v>
      </c>
      <c r="B1410" t="s">
        <v>255</v>
      </c>
      <c r="C1410" t="s">
        <v>260</v>
      </c>
      <c r="D1410" t="s">
        <v>172</v>
      </c>
      <c r="E1410" t="s">
        <v>198</v>
      </c>
      <c r="F1410">
        <v>1271</v>
      </c>
      <c r="G1410" t="s">
        <v>257</v>
      </c>
      <c r="H1410" t="s">
        <v>257</v>
      </c>
      <c r="I1410">
        <v>7</v>
      </c>
      <c r="J1410">
        <v>0.55074744295830103</v>
      </c>
      <c r="K1410">
        <v>1264</v>
      </c>
      <c r="L1410">
        <v>33</v>
      </c>
      <c r="M1410">
        <v>204</v>
      </c>
      <c r="N1410">
        <v>17</v>
      </c>
      <c r="O1410">
        <v>21</v>
      </c>
    </row>
    <row r="1411" spans="1:15" x14ac:dyDescent="0.25">
      <c r="A1411" t="str">
        <f t="shared" ref="A1411:A1474" si="22">CONCATENATE(B1411,C1411,D1411,E1411)</f>
        <v>31 DayJuly-September 2024NHS LothianAll Cancer Types* (screened excluded)</v>
      </c>
      <c r="B1411" t="s">
        <v>255</v>
      </c>
      <c r="C1411" t="s">
        <v>260</v>
      </c>
      <c r="D1411" t="s">
        <v>172</v>
      </c>
      <c r="E1411" t="s">
        <v>199</v>
      </c>
      <c r="F1411">
        <v>1177</v>
      </c>
      <c r="G1411" t="s">
        <v>257</v>
      </c>
      <c r="H1411" t="s">
        <v>257</v>
      </c>
      <c r="I1411">
        <v>7</v>
      </c>
      <c r="J1411">
        <v>0.59473237043330496</v>
      </c>
      <c r="K1411">
        <v>1170</v>
      </c>
      <c r="L1411">
        <v>30</v>
      </c>
      <c r="M1411">
        <v>195</v>
      </c>
      <c r="N1411">
        <v>18</v>
      </c>
      <c r="O1411">
        <v>21</v>
      </c>
    </row>
    <row r="1412" spans="1:15" x14ac:dyDescent="0.25">
      <c r="A1412" t="str">
        <f t="shared" si="22"/>
        <v>31 DayJuly-September 2024NHS LothianAll Cancer Types* (screened only)</v>
      </c>
      <c r="B1412" t="s">
        <v>255</v>
      </c>
      <c r="C1412" t="s">
        <v>260</v>
      </c>
      <c r="D1412" t="s">
        <v>172</v>
      </c>
      <c r="E1412" t="s">
        <v>200</v>
      </c>
      <c r="F1412">
        <v>94</v>
      </c>
      <c r="G1412" t="s">
        <v>257</v>
      </c>
      <c r="H1412" t="s">
        <v>257</v>
      </c>
      <c r="I1412">
        <v>0</v>
      </c>
      <c r="J1412">
        <v>0</v>
      </c>
      <c r="K1412">
        <v>94</v>
      </c>
      <c r="L1412">
        <v>3</v>
      </c>
      <c r="M1412">
        <v>9</v>
      </c>
      <c r="N1412">
        <v>9</v>
      </c>
      <c r="O1412">
        <v>19</v>
      </c>
    </row>
    <row r="1413" spans="1:15" x14ac:dyDescent="0.25">
      <c r="A1413" t="str">
        <f t="shared" si="22"/>
        <v>31 DayJuly-September 2024NHS LothianBreast</v>
      </c>
      <c r="B1413" t="s">
        <v>255</v>
      </c>
      <c r="C1413" t="s">
        <v>260</v>
      </c>
      <c r="D1413" t="s">
        <v>172</v>
      </c>
      <c r="E1413" t="s">
        <v>22</v>
      </c>
      <c r="F1413">
        <v>188</v>
      </c>
      <c r="G1413" t="s">
        <v>257</v>
      </c>
      <c r="H1413" t="s">
        <v>257</v>
      </c>
      <c r="I1413">
        <v>0</v>
      </c>
      <c r="J1413">
        <v>0</v>
      </c>
      <c r="K1413">
        <v>188</v>
      </c>
      <c r="L1413">
        <v>5</v>
      </c>
      <c r="M1413">
        <v>9</v>
      </c>
      <c r="N1413">
        <v>9</v>
      </c>
      <c r="O1413">
        <v>9</v>
      </c>
    </row>
    <row r="1414" spans="1:15" x14ac:dyDescent="0.25">
      <c r="A1414" t="str">
        <f t="shared" si="22"/>
        <v>31 DayJuly-September 2024NHS LothianBreast (screened excluded)</v>
      </c>
      <c r="B1414" t="s">
        <v>255</v>
      </c>
      <c r="C1414" t="s">
        <v>260</v>
      </c>
      <c r="D1414" t="s">
        <v>172</v>
      </c>
      <c r="E1414" t="s">
        <v>201</v>
      </c>
      <c r="F1414">
        <v>121</v>
      </c>
      <c r="G1414" t="s">
        <v>257</v>
      </c>
      <c r="H1414" t="s">
        <v>257</v>
      </c>
      <c r="I1414">
        <v>0</v>
      </c>
      <c r="J1414">
        <v>0</v>
      </c>
      <c r="K1414">
        <v>121</v>
      </c>
      <c r="L1414">
        <v>2</v>
      </c>
      <c r="M1414">
        <v>7</v>
      </c>
      <c r="O1414">
        <v>8</v>
      </c>
    </row>
    <row r="1415" spans="1:15" x14ac:dyDescent="0.25">
      <c r="A1415" t="str">
        <f t="shared" si="22"/>
        <v>31 DayJuly-September 2024NHS LothianBreast (screened only)</v>
      </c>
      <c r="B1415" t="s">
        <v>255</v>
      </c>
      <c r="C1415" t="s">
        <v>260</v>
      </c>
      <c r="D1415" t="s">
        <v>172</v>
      </c>
      <c r="E1415" t="s">
        <v>202</v>
      </c>
      <c r="F1415">
        <v>67</v>
      </c>
      <c r="G1415" t="s">
        <v>257</v>
      </c>
      <c r="H1415" t="s">
        <v>257</v>
      </c>
      <c r="I1415">
        <v>0</v>
      </c>
      <c r="J1415">
        <v>0</v>
      </c>
      <c r="K1415">
        <v>67</v>
      </c>
      <c r="L1415">
        <v>3</v>
      </c>
      <c r="M1415">
        <v>2</v>
      </c>
      <c r="N1415">
        <v>9</v>
      </c>
    </row>
    <row r="1416" spans="1:15" x14ac:dyDescent="0.25">
      <c r="A1416" t="str">
        <f t="shared" si="22"/>
        <v>31 DayJuly-September 2024NHS LothianCervical</v>
      </c>
      <c r="B1416" t="s">
        <v>255</v>
      </c>
      <c r="C1416" t="s">
        <v>260</v>
      </c>
      <c r="D1416" t="s">
        <v>172</v>
      </c>
      <c r="E1416" t="s">
        <v>23</v>
      </c>
      <c r="F1416">
        <v>8</v>
      </c>
      <c r="G1416" t="s">
        <v>257</v>
      </c>
      <c r="H1416" t="s">
        <v>257</v>
      </c>
      <c r="I1416">
        <v>0</v>
      </c>
      <c r="J1416">
        <v>0</v>
      </c>
      <c r="K1416">
        <v>8</v>
      </c>
      <c r="L1416">
        <v>0</v>
      </c>
      <c r="M1416">
        <v>0</v>
      </c>
    </row>
    <row r="1417" spans="1:15" x14ac:dyDescent="0.25">
      <c r="A1417" t="str">
        <f t="shared" si="22"/>
        <v>31 DayJuly-September 2024NHS LothianCervical (screened excluded)</v>
      </c>
      <c r="B1417" t="s">
        <v>255</v>
      </c>
      <c r="C1417" t="s">
        <v>260</v>
      </c>
      <c r="D1417" t="s">
        <v>172</v>
      </c>
      <c r="E1417" t="s">
        <v>24</v>
      </c>
      <c r="F1417">
        <v>7</v>
      </c>
      <c r="G1417" t="s">
        <v>257</v>
      </c>
      <c r="H1417" t="s">
        <v>257</v>
      </c>
      <c r="I1417">
        <v>0</v>
      </c>
      <c r="J1417">
        <v>0</v>
      </c>
      <c r="K1417">
        <v>7</v>
      </c>
      <c r="L1417">
        <v>0</v>
      </c>
      <c r="M1417">
        <v>0</v>
      </c>
    </row>
    <row r="1418" spans="1:15" x14ac:dyDescent="0.25">
      <c r="A1418" t="str">
        <f t="shared" si="22"/>
        <v>31 DayJuly-September 2024NHS LothianCervical (screened only)</v>
      </c>
      <c r="B1418" t="s">
        <v>255</v>
      </c>
      <c r="C1418" t="s">
        <v>260</v>
      </c>
      <c r="D1418" t="s">
        <v>172</v>
      </c>
      <c r="E1418" t="s">
        <v>25</v>
      </c>
      <c r="F1418">
        <v>1</v>
      </c>
      <c r="G1418" t="s">
        <v>257</v>
      </c>
      <c r="H1418" t="s">
        <v>257</v>
      </c>
      <c r="I1418">
        <v>0</v>
      </c>
      <c r="J1418">
        <v>0</v>
      </c>
      <c r="K1418">
        <v>1</v>
      </c>
      <c r="L1418">
        <v>0</v>
      </c>
      <c r="M1418">
        <v>0</v>
      </c>
    </row>
    <row r="1419" spans="1:15" x14ac:dyDescent="0.25">
      <c r="A1419" t="str">
        <f t="shared" si="22"/>
        <v>31 DayJuly-September 2024NHS LothianColorectal</v>
      </c>
      <c r="B1419" t="s">
        <v>255</v>
      </c>
      <c r="C1419" t="s">
        <v>260</v>
      </c>
      <c r="D1419" t="s">
        <v>172</v>
      </c>
      <c r="E1419" t="s">
        <v>26</v>
      </c>
      <c r="F1419">
        <v>145</v>
      </c>
      <c r="G1419" t="s">
        <v>257</v>
      </c>
      <c r="H1419" t="s">
        <v>257</v>
      </c>
      <c r="I1419">
        <v>1</v>
      </c>
      <c r="J1419">
        <v>0.68965517241379304</v>
      </c>
      <c r="K1419">
        <v>144</v>
      </c>
      <c r="L1419">
        <v>5</v>
      </c>
      <c r="M1419">
        <v>40</v>
      </c>
      <c r="N1419">
        <v>16</v>
      </c>
      <c r="O1419">
        <v>14</v>
      </c>
    </row>
    <row r="1420" spans="1:15" x14ac:dyDescent="0.25">
      <c r="A1420" t="str">
        <f t="shared" si="22"/>
        <v>31 DayJuly-September 2024NHS LothianColorectal (screened excluded)</v>
      </c>
      <c r="B1420" t="s">
        <v>255</v>
      </c>
      <c r="C1420" t="s">
        <v>260</v>
      </c>
      <c r="D1420" t="s">
        <v>172</v>
      </c>
      <c r="E1420" t="s">
        <v>27</v>
      </c>
      <c r="F1420">
        <v>119</v>
      </c>
      <c r="G1420" t="s">
        <v>257</v>
      </c>
      <c r="H1420" t="s">
        <v>257</v>
      </c>
      <c r="I1420">
        <v>1</v>
      </c>
      <c r="J1420">
        <v>0.84033613445378197</v>
      </c>
      <c r="K1420">
        <v>118</v>
      </c>
      <c r="L1420">
        <v>5</v>
      </c>
      <c r="M1420">
        <v>33</v>
      </c>
      <c r="N1420">
        <v>16</v>
      </c>
      <c r="O1420">
        <v>14</v>
      </c>
    </row>
    <row r="1421" spans="1:15" x14ac:dyDescent="0.25">
      <c r="A1421" t="str">
        <f t="shared" si="22"/>
        <v>31 DayJuly-September 2024NHS LothianColorectal (screened only)</v>
      </c>
      <c r="B1421" t="s">
        <v>255</v>
      </c>
      <c r="C1421" t="s">
        <v>260</v>
      </c>
      <c r="D1421" t="s">
        <v>172</v>
      </c>
      <c r="E1421" t="s">
        <v>28</v>
      </c>
      <c r="F1421">
        <v>26</v>
      </c>
      <c r="G1421" t="s">
        <v>257</v>
      </c>
      <c r="H1421" t="s">
        <v>257</v>
      </c>
      <c r="I1421">
        <v>0</v>
      </c>
      <c r="J1421">
        <v>0</v>
      </c>
      <c r="K1421">
        <v>26</v>
      </c>
      <c r="L1421">
        <v>0</v>
      </c>
      <c r="M1421">
        <v>7</v>
      </c>
      <c r="O1421">
        <v>19</v>
      </c>
    </row>
    <row r="1422" spans="1:15" x14ac:dyDescent="0.25">
      <c r="A1422" t="str">
        <f t="shared" si="22"/>
        <v>31 DayJuly-September 2024NHS LothianHead &amp; Neck</v>
      </c>
      <c r="B1422" t="s">
        <v>255</v>
      </c>
      <c r="C1422" t="s">
        <v>260</v>
      </c>
      <c r="D1422" t="s">
        <v>172</v>
      </c>
      <c r="E1422" t="s">
        <v>29</v>
      </c>
      <c r="F1422">
        <v>76</v>
      </c>
      <c r="G1422" t="s">
        <v>257</v>
      </c>
      <c r="H1422" t="s">
        <v>257</v>
      </c>
      <c r="I1422">
        <v>0</v>
      </c>
      <c r="J1422">
        <v>0</v>
      </c>
      <c r="K1422">
        <v>76</v>
      </c>
      <c r="L1422">
        <v>3</v>
      </c>
      <c r="M1422">
        <v>32</v>
      </c>
      <c r="N1422">
        <v>9</v>
      </c>
      <c r="O1422">
        <v>20</v>
      </c>
    </row>
    <row r="1423" spans="1:15" x14ac:dyDescent="0.25">
      <c r="A1423" t="str">
        <f t="shared" si="22"/>
        <v>31 DayJuly-September 2024NHS LothianLung</v>
      </c>
      <c r="B1423" t="s">
        <v>255</v>
      </c>
      <c r="C1423" t="s">
        <v>260</v>
      </c>
      <c r="D1423" t="s">
        <v>172</v>
      </c>
      <c r="E1423" t="s">
        <v>30</v>
      </c>
      <c r="F1423">
        <v>220</v>
      </c>
      <c r="G1423" t="s">
        <v>257</v>
      </c>
      <c r="H1423" t="s">
        <v>257</v>
      </c>
      <c r="I1423">
        <v>2</v>
      </c>
      <c r="J1423">
        <v>0.90909090909090895</v>
      </c>
      <c r="K1423">
        <v>218</v>
      </c>
      <c r="L1423">
        <v>3</v>
      </c>
      <c r="M1423">
        <v>38</v>
      </c>
      <c r="N1423">
        <v>17</v>
      </c>
      <c r="O1423">
        <v>22</v>
      </c>
    </row>
    <row r="1424" spans="1:15" x14ac:dyDescent="0.25">
      <c r="A1424" t="str">
        <f t="shared" si="22"/>
        <v>31 DayJuly-September 2024NHS LothianLymphoma</v>
      </c>
      <c r="B1424" t="s">
        <v>255</v>
      </c>
      <c r="C1424" t="s">
        <v>260</v>
      </c>
      <c r="D1424" t="s">
        <v>172</v>
      </c>
      <c r="E1424" t="s">
        <v>31</v>
      </c>
      <c r="F1424">
        <v>52</v>
      </c>
      <c r="G1424" t="s">
        <v>257</v>
      </c>
      <c r="H1424" t="s">
        <v>257</v>
      </c>
      <c r="I1424">
        <v>0</v>
      </c>
      <c r="J1424">
        <v>0</v>
      </c>
      <c r="K1424">
        <v>52</v>
      </c>
      <c r="L1424">
        <v>1</v>
      </c>
      <c r="M1424">
        <v>4</v>
      </c>
      <c r="O1424">
        <v>8</v>
      </c>
    </row>
    <row r="1425" spans="1:15" x14ac:dyDescent="0.25">
      <c r="A1425" t="str">
        <f t="shared" si="22"/>
        <v>31 DayJuly-September 2024NHS LothianMelanoma</v>
      </c>
      <c r="B1425" t="s">
        <v>255</v>
      </c>
      <c r="C1425" t="s">
        <v>260</v>
      </c>
      <c r="D1425" t="s">
        <v>172</v>
      </c>
      <c r="E1425" t="s">
        <v>32</v>
      </c>
      <c r="F1425">
        <v>54</v>
      </c>
      <c r="G1425" t="s">
        <v>257</v>
      </c>
      <c r="H1425" t="s">
        <v>257</v>
      </c>
      <c r="I1425">
        <v>1</v>
      </c>
      <c r="J1425">
        <v>1.8518518518518501</v>
      </c>
      <c r="K1425">
        <v>53</v>
      </c>
      <c r="L1425">
        <v>2</v>
      </c>
      <c r="M1425">
        <v>0</v>
      </c>
    </row>
    <row r="1426" spans="1:15" x14ac:dyDescent="0.25">
      <c r="A1426" t="str">
        <f t="shared" si="22"/>
        <v>31 DayJuly-September 2024NHS LothianOvarian</v>
      </c>
      <c r="B1426" t="s">
        <v>255</v>
      </c>
      <c r="C1426" t="s">
        <v>260</v>
      </c>
      <c r="D1426" t="s">
        <v>172</v>
      </c>
      <c r="E1426" t="s">
        <v>33</v>
      </c>
      <c r="F1426">
        <v>24</v>
      </c>
      <c r="G1426" t="s">
        <v>257</v>
      </c>
      <c r="H1426" t="s">
        <v>257</v>
      </c>
      <c r="I1426">
        <v>0</v>
      </c>
      <c r="J1426">
        <v>0</v>
      </c>
      <c r="K1426">
        <v>24</v>
      </c>
      <c r="L1426">
        <v>2</v>
      </c>
      <c r="M1426">
        <v>0</v>
      </c>
    </row>
    <row r="1427" spans="1:15" x14ac:dyDescent="0.25">
      <c r="A1427" t="str">
        <f t="shared" si="22"/>
        <v>31 DayJuly-September 2024NHS LothianUpper GI</v>
      </c>
      <c r="B1427" t="s">
        <v>255</v>
      </c>
      <c r="C1427" t="s">
        <v>260</v>
      </c>
      <c r="D1427" t="s">
        <v>172</v>
      </c>
      <c r="E1427" t="s">
        <v>34</v>
      </c>
      <c r="F1427">
        <v>152</v>
      </c>
      <c r="G1427" t="s">
        <v>257</v>
      </c>
      <c r="H1427" t="s">
        <v>257</v>
      </c>
      <c r="I1427">
        <v>3</v>
      </c>
      <c r="J1427">
        <v>1.9736842105263199</v>
      </c>
      <c r="K1427">
        <v>149</v>
      </c>
      <c r="L1427">
        <v>4</v>
      </c>
      <c r="M1427">
        <v>18</v>
      </c>
      <c r="N1427">
        <v>28</v>
      </c>
      <c r="O1427">
        <v>18</v>
      </c>
    </row>
    <row r="1428" spans="1:15" x14ac:dyDescent="0.25">
      <c r="A1428" t="str">
        <f t="shared" si="22"/>
        <v>31 DayJuly-September 2024NHS LothianUpper GI - Hepatopancreatobiliary</v>
      </c>
      <c r="B1428" t="s">
        <v>255</v>
      </c>
      <c r="C1428" t="s">
        <v>260</v>
      </c>
      <c r="D1428" t="s">
        <v>172</v>
      </c>
      <c r="E1428" t="s">
        <v>203</v>
      </c>
      <c r="F1428">
        <v>91</v>
      </c>
      <c r="G1428" t="s">
        <v>257</v>
      </c>
      <c r="H1428" t="s">
        <v>257</v>
      </c>
      <c r="I1428">
        <v>3</v>
      </c>
      <c r="J1428">
        <v>3.2967032967033001</v>
      </c>
      <c r="K1428">
        <v>88</v>
      </c>
      <c r="L1428">
        <v>3</v>
      </c>
      <c r="M1428">
        <v>10</v>
      </c>
      <c r="N1428">
        <v>28</v>
      </c>
      <c r="O1428">
        <v>29</v>
      </c>
    </row>
    <row r="1429" spans="1:15" x14ac:dyDescent="0.25">
      <c r="A1429" t="str">
        <f t="shared" si="22"/>
        <v>31 DayJuly-September 2024NHS LothianUpper GI - Oesophagogastric</v>
      </c>
      <c r="B1429" t="s">
        <v>255</v>
      </c>
      <c r="C1429" t="s">
        <v>260</v>
      </c>
      <c r="D1429" t="s">
        <v>172</v>
      </c>
      <c r="E1429" t="s">
        <v>204</v>
      </c>
      <c r="F1429">
        <v>61</v>
      </c>
      <c r="G1429" t="s">
        <v>257</v>
      </c>
      <c r="H1429" t="s">
        <v>257</v>
      </c>
      <c r="I1429">
        <v>0</v>
      </c>
      <c r="J1429">
        <v>0</v>
      </c>
      <c r="K1429">
        <v>61</v>
      </c>
      <c r="L1429">
        <v>1</v>
      </c>
      <c r="M1429">
        <v>8</v>
      </c>
      <c r="O1429">
        <v>12</v>
      </c>
    </row>
    <row r="1430" spans="1:15" x14ac:dyDescent="0.25">
      <c r="A1430" t="str">
        <f t="shared" si="22"/>
        <v>31 DayJuly-September 2024NHS LothianUrological</v>
      </c>
      <c r="B1430" t="s">
        <v>255</v>
      </c>
      <c r="C1430" t="s">
        <v>260</v>
      </c>
      <c r="D1430" t="s">
        <v>172</v>
      </c>
      <c r="E1430" t="s">
        <v>205</v>
      </c>
      <c r="F1430">
        <v>352</v>
      </c>
      <c r="G1430" t="s">
        <v>257</v>
      </c>
      <c r="H1430" t="s">
        <v>257</v>
      </c>
      <c r="I1430">
        <v>0</v>
      </c>
      <c r="J1430">
        <v>0</v>
      </c>
      <c r="K1430">
        <v>352</v>
      </c>
      <c r="L1430">
        <v>8</v>
      </c>
      <c r="M1430">
        <v>63</v>
      </c>
      <c r="N1430">
        <v>56</v>
      </c>
      <c r="O1430">
        <v>38</v>
      </c>
    </row>
    <row r="1431" spans="1:15" x14ac:dyDescent="0.25">
      <c r="A1431" t="str">
        <f t="shared" si="22"/>
        <v>31 DayJuly-September 2024NHS LothianUrology - Bladder</v>
      </c>
      <c r="B1431" t="s">
        <v>255</v>
      </c>
      <c r="C1431" t="s">
        <v>260</v>
      </c>
      <c r="D1431" t="s">
        <v>172</v>
      </c>
      <c r="E1431" t="s">
        <v>206</v>
      </c>
      <c r="F1431">
        <v>23</v>
      </c>
      <c r="G1431" t="s">
        <v>257</v>
      </c>
      <c r="H1431" t="s">
        <v>257</v>
      </c>
      <c r="I1431">
        <v>0</v>
      </c>
      <c r="J1431">
        <v>0</v>
      </c>
      <c r="K1431">
        <v>23</v>
      </c>
      <c r="L1431">
        <v>2</v>
      </c>
      <c r="M1431">
        <v>4</v>
      </c>
      <c r="O1431">
        <v>36</v>
      </c>
    </row>
    <row r="1432" spans="1:15" x14ac:dyDescent="0.25">
      <c r="A1432" t="str">
        <f t="shared" si="22"/>
        <v>31 DayJuly-September 2024NHS LothianUrology - Other</v>
      </c>
      <c r="B1432" t="s">
        <v>255</v>
      </c>
      <c r="C1432" t="s">
        <v>260</v>
      </c>
      <c r="D1432" t="s">
        <v>172</v>
      </c>
      <c r="E1432" t="s">
        <v>207</v>
      </c>
      <c r="F1432">
        <v>73</v>
      </c>
      <c r="G1432" t="s">
        <v>257</v>
      </c>
      <c r="H1432" t="s">
        <v>257</v>
      </c>
      <c r="I1432">
        <v>0</v>
      </c>
      <c r="J1432">
        <v>0</v>
      </c>
      <c r="K1432">
        <v>73</v>
      </c>
      <c r="L1432">
        <v>2</v>
      </c>
      <c r="M1432">
        <v>27</v>
      </c>
      <c r="O1432">
        <v>38</v>
      </c>
    </row>
    <row r="1433" spans="1:15" x14ac:dyDescent="0.25">
      <c r="A1433" t="str">
        <f t="shared" si="22"/>
        <v>31 DayJuly-September 2024NHS LothianUrology - Prostate</v>
      </c>
      <c r="B1433" t="s">
        <v>255</v>
      </c>
      <c r="C1433" t="s">
        <v>260</v>
      </c>
      <c r="D1433" t="s">
        <v>172</v>
      </c>
      <c r="E1433" t="s">
        <v>208</v>
      </c>
      <c r="F1433">
        <v>256</v>
      </c>
      <c r="G1433" t="s">
        <v>257</v>
      </c>
      <c r="H1433" t="s">
        <v>257</v>
      </c>
      <c r="I1433">
        <v>0</v>
      </c>
      <c r="J1433">
        <v>0</v>
      </c>
      <c r="K1433">
        <v>256</v>
      </c>
      <c r="L1433">
        <v>4</v>
      </c>
      <c r="M1433">
        <v>32</v>
      </c>
      <c r="N1433">
        <v>96</v>
      </c>
      <c r="O1433">
        <v>40</v>
      </c>
    </row>
    <row r="1434" spans="1:15" x14ac:dyDescent="0.25">
      <c r="A1434" t="str">
        <f t="shared" si="22"/>
        <v>31 DayJuly-September 2024NHS OrkneyAll Cancer Types*</v>
      </c>
      <c r="B1434" t="s">
        <v>255</v>
      </c>
      <c r="C1434" t="s">
        <v>260</v>
      </c>
      <c r="D1434" t="s">
        <v>173</v>
      </c>
      <c r="E1434" t="s">
        <v>198</v>
      </c>
      <c r="F1434">
        <v>9</v>
      </c>
      <c r="G1434" t="s">
        <v>257</v>
      </c>
      <c r="H1434" t="s">
        <v>257</v>
      </c>
      <c r="I1434">
        <v>1</v>
      </c>
      <c r="J1434">
        <v>11.1111111111111</v>
      </c>
      <c r="K1434">
        <v>8</v>
      </c>
      <c r="L1434">
        <v>0</v>
      </c>
      <c r="M1434">
        <v>1</v>
      </c>
    </row>
    <row r="1435" spans="1:15" x14ac:dyDescent="0.25">
      <c r="A1435" t="str">
        <f t="shared" si="22"/>
        <v>31 DayJuly-September 2024NHS OrkneyAll Cancer Types* (screened excluded)</v>
      </c>
      <c r="B1435" t="s">
        <v>255</v>
      </c>
      <c r="C1435" t="s">
        <v>260</v>
      </c>
      <c r="D1435" t="s">
        <v>173</v>
      </c>
      <c r="E1435" t="s">
        <v>199</v>
      </c>
      <c r="F1435">
        <v>9</v>
      </c>
      <c r="G1435" t="s">
        <v>257</v>
      </c>
      <c r="H1435" t="s">
        <v>257</v>
      </c>
      <c r="I1435">
        <v>1</v>
      </c>
      <c r="J1435">
        <v>11.1111111111111</v>
      </c>
      <c r="K1435">
        <v>8</v>
      </c>
      <c r="L1435">
        <v>0</v>
      </c>
      <c r="M1435">
        <v>1</v>
      </c>
    </row>
    <row r="1436" spans="1:15" x14ac:dyDescent="0.25">
      <c r="A1436" t="str">
        <f t="shared" si="22"/>
        <v>31 DayJuly-September 2024NHS OrkneyBreast</v>
      </c>
      <c r="B1436" t="s">
        <v>255</v>
      </c>
      <c r="C1436" t="s">
        <v>260</v>
      </c>
      <c r="D1436" t="s">
        <v>173</v>
      </c>
      <c r="E1436" t="s">
        <v>22</v>
      </c>
      <c r="F1436">
        <v>1</v>
      </c>
      <c r="G1436" t="s">
        <v>257</v>
      </c>
      <c r="H1436" t="s">
        <v>257</v>
      </c>
      <c r="I1436">
        <v>0</v>
      </c>
      <c r="J1436">
        <v>0</v>
      </c>
      <c r="K1436">
        <v>1</v>
      </c>
      <c r="L1436">
        <v>0</v>
      </c>
      <c r="M1436">
        <v>0</v>
      </c>
    </row>
    <row r="1437" spans="1:15" x14ac:dyDescent="0.25">
      <c r="A1437" t="str">
        <f t="shared" si="22"/>
        <v>31 DayJuly-September 2024NHS OrkneyBreast (screened excluded)</v>
      </c>
      <c r="B1437" t="s">
        <v>255</v>
      </c>
      <c r="C1437" t="s">
        <v>260</v>
      </c>
      <c r="D1437" t="s">
        <v>173</v>
      </c>
      <c r="E1437" t="s">
        <v>201</v>
      </c>
      <c r="F1437">
        <v>1</v>
      </c>
      <c r="G1437" t="s">
        <v>257</v>
      </c>
      <c r="H1437" t="s">
        <v>257</v>
      </c>
      <c r="I1437">
        <v>0</v>
      </c>
      <c r="J1437">
        <v>0</v>
      </c>
      <c r="K1437">
        <v>1</v>
      </c>
      <c r="L1437">
        <v>0</v>
      </c>
      <c r="M1437">
        <v>0</v>
      </c>
    </row>
    <row r="1438" spans="1:15" x14ac:dyDescent="0.25">
      <c r="A1438" t="str">
        <f t="shared" si="22"/>
        <v>31 DayJuly-September 2024NHS OrkneyColorectal</v>
      </c>
      <c r="B1438" t="s">
        <v>255</v>
      </c>
      <c r="C1438" t="s">
        <v>260</v>
      </c>
      <c r="D1438" t="s">
        <v>173</v>
      </c>
      <c r="E1438" t="s">
        <v>26</v>
      </c>
      <c r="F1438">
        <v>2</v>
      </c>
      <c r="G1438" t="s">
        <v>257</v>
      </c>
      <c r="H1438" t="s">
        <v>257</v>
      </c>
      <c r="I1438">
        <v>1</v>
      </c>
      <c r="J1438">
        <v>50</v>
      </c>
      <c r="K1438">
        <v>1</v>
      </c>
      <c r="L1438">
        <v>0</v>
      </c>
      <c r="M1438">
        <v>0</v>
      </c>
    </row>
    <row r="1439" spans="1:15" x14ac:dyDescent="0.25">
      <c r="A1439" t="str">
        <f t="shared" si="22"/>
        <v>31 DayJuly-September 2024NHS OrkneyColorectal (screened excluded)</v>
      </c>
      <c r="B1439" t="s">
        <v>255</v>
      </c>
      <c r="C1439" t="s">
        <v>260</v>
      </c>
      <c r="D1439" t="s">
        <v>173</v>
      </c>
      <c r="E1439" t="s">
        <v>27</v>
      </c>
      <c r="F1439">
        <v>2</v>
      </c>
      <c r="G1439" t="s">
        <v>257</v>
      </c>
      <c r="H1439" t="s">
        <v>257</v>
      </c>
      <c r="I1439">
        <v>1</v>
      </c>
      <c r="J1439">
        <v>50</v>
      </c>
      <c r="K1439">
        <v>1</v>
      </c>
      <c r="L1439">
        <v>0</v>
      </c>
      <c r="M1439">
        <v>0</v>
      </c>
    </row>
    <row r="1440" spans="1:15" x14ac:dyDescent="0.25">
      <c r="A1440" t="str">
        <f t="shared" si="22"/>
        <v>31 DayJuly-September 2024NHS OrkneyLung</v>
      </c>
      <c r="B1440" t="s">
        <v>255</v>
      </c>
      <c r="C1440" t="s">
        <v>260</v>
      </c>
      <c r="D1440" t="s">
        <v>173</v>
      </c>
      <c r="E1440" t="s">
        <v>30</v>
      </c>
      <c r="F1440">
        <v>2</v>
      </c>
      <c r="G1440" t="s">
        <v>257</v>
      </c>
      <c r="H1440" t="s">
        <v>257</v>
      </c>
      <c r="I1440">
        <v>0</v>
      </c>
      <c r="J1440">
        <v>0</v>
      </c>
      <c r="K1440">
        <v>2</v>
      </c>
      <c r="L1440">
        <v>0</v>
      </c>
      <c r="M1440">
        <v>0</v>
      </c>
    </row>
    <row r="1441" spans="1:15" x14ac:dyDescent="0.25">
      <c r="A1441" t="str">
        <f t="shared" si="22"/>
        <v>31 DayJuly-September 2024NHS OrkneyMelanoma</v>
      </c>
      <c r="B1441" t="s">
        <v>255</v>
      </c>
      <c r="C1441" t="s">
        <v>260</v>
      </c>
      <c r="D1441" t="s">
        <v>173</v>
      </c>
      <c r="E1441" t="s">
        <v>32</v>
      </c>
      <c r="F1441">
        <v>1</v>
      </c>
      <c r="G1441" t="s">
        <v>257</v>
      </c>
      <c r="H1441" t="s">
        <v>257</v>
      </c>
      <c r="I1441">
        <v>0</v>
      </c>
      <c r="J1441">
        <v>0</v>
      </c>
      <c r="K1441">
        <v>1</v>
      </c>
      <c r="L1441">
        <v>0</v>
      </c>
      <c r="M1441">
        <v>0</v>
      </c>
    </row>
    <row r="1442" spans="1:15" x14ac:dyDescent="0.25">
      <c r="A1442" t="str">
        <f t="shared" si="22"/>
        <v>31 DayJuly-September 2024NHS OrkneyUpper GI</v>
      </c>
      <c r="B1442" t="s">
        <v>255</v>
      </c>
      <c r="C1442" t="s">
        <v>260</v>
      </c>
      <c r="D1442" t="s">
        <v>173</v>
      </c>
      <c r="E1442" t="s">
        <v>34</v>
      </c>
      <c r="F1442">
        <v>2</v>
      </c>
      <c r="G1442" t="s">
        <v>257</v>
      </c>
      <c r="H1442" t="s">
        <v>257</v>
      </c>
      <c r="I1442">
        <v>0</v>
      </c>
      <c r="J1442">
        <v>0</v>
      </c>
      <c r="K1442">
        <v>2</v>
      </c>
      <c r="L1442">
        <v>0</v>
      </c>
      <c r="M1442">
        <v>1</v>
      </c>
    </row>
    <row r="1443" spans="1:15" x14ac:dyDescent="0.25">
      <c r="A1443" t="str">
        <f t="shared" si="22"/>
        <v>31 DayJuly-September 2024NHS OrkneyUpper GI - Oesophagogastric</v>
      </c>
      <c r="B1443" t="s">
        <v>255</v>
      </c>
      <c r="C1443" t="s">
        <v>260</v>
      </c>
      <c r="D1443" t="s">
        <v>173</v>
      </c>
      <c r="E1443" t="s">
        <v>204</v>
      </c>
      <c r="F1443">
        <v>2</v>
      </c>
      <c r="G1443" t="s">
        <v>257</v>
      </c>
      <c r="H1443" t="s">
        <v>257</v>
      </c>
      <c r="I1443">
        <v>0</v>
      </c>
      <c r="J1443">
        <v>0</v>
      </c>
      <c r="K1443">
        <v>2</v>
      </c>
      <c r="L1443">
        <v>0</v>
      </c>
      <c r="M1443">
        <v>1</v>
      </c>
    </row>
    <row r="1444" spans="1:15" x14ac:dyDescent="0.25">
      <c r="A1444" t="str">
        <f t="shared" si="22"/>
        <v>31 DayJuly-September 2024NHS OrkneyUrological</v>
      </c>
      <c r="B1444" t="s">
        <v>255</v>
      </c>
      <c r="C1444" t="s">
        <v>260</v>
      </c>
      <c r="D1444" t="s">
        <v>173</v>
      </c>
      <c r="E1444" t="s">
        <v>205</v>
      </c>
      <c r="F1444">
        <v>1</v>
      </c>
      <c r="G1444" t="s">
        <v>257</v>
      </c>
      <c r="H1444" t="s">
        <v>257</v>
      </c>
      <c r="I1444">
        <v>0</v>
      </c>
      <c r="J1444">
        <v>0</v>
      </c>
      <c r="K1444">
        <v>1</v>
      </c>
      <c r="L1444">
        <v>0</v>
      </c>
      <c r="M1444">
        <v>0</v>
      </c>
    </row>
    <row r="1445" spans="1:15" x14ac:dyDescent="0.25">
      <c r="A1445" t="str">
        <f t="shared" si="22"/>
        <v>31 DayJuly-September 2024NHS OrkneyUrology - Other</v>
      </c>
      <c r="B1445" t="s">
        <v>255</v>
      </c>
      <c r="C1445" t="s">
        <v>260</v>
      </c>
      <c r="D1445" t="s">
        <v>173</v>
      </c>
      <c r="E1445" t="s">
        <v>207</v>
      </c>
      <c r="F1445">
        <v>1</v>
      </c>
      <c r="G1445" t="s">
        <v>257</v>
      </c>
      <c r="H1445" t="s">
        <v>257</v>
      </c>
      <c r="I1445">
        <v>0</v>
      </c>
      <c r="J1445">
        <v>0</v>
      </c>
      <c r="K1445">
        <v>1</v>
      </c>
      <c r="L1445">
        <v>0</v>
      </c>
      <c r="M1445">
        <v>0</v>
      </c>
    </row>
    <row r="1446" spans="1:15" x14ac:dyDescent="0.25">
      <c r="A1446" t="str">
        <f t="shared" si="22"/>
        <v>31 DayJuly-September 2024NHS ScotlandAll Cancer Types*</v>
      </c>
      <c r="B1446" t="s">
        <v>255</v>
      </c>
      <c r="C1446" t="s">
        <v>260</v>
      </c>
      <c r="D1446" t="s">
        <v>0</v>
      </c>
      <c r="E1446" t="s">
        <v>198</v>
      </c>
      <c r="F1446">
        <v>6850</v>
      </c>
      <c r="G1446" t="s">
        <v>257</v>
      </c>
      <c r="H1446" t="s">
        <v>257</v>
      </c>
      <c r="I1446">
        <v>99</v>
      </c>
      <c r="J1446">
        <v>1.4452554744525501</v>
      </c>
      <c r="K1446">
        <v>6751</v>
      </c>
      <c r="L1446">
        <v>216</v>
      </c>
      <c r="M1446">
        <v>718</v>
      </c>
      <c r="N1446">
        <v>18</v>
      </c>
      <c r="O1446">
        <v>16</v>
      </c>
    </row>
    <row r="1447" spans="1:15" x14ac:dyDescent="0.25">
      <c r="A1447" t="str">
        <f t="shared" si="22"/>
        <v>31 DayJuly-September 2024NHS ScotlandAll Cancer Types* (screened excluded)</v>
      </c>
      <c r="B1447" t="s">
        <v>255</v>
      </c>
      <c r="C1447" t="s">
        <v>260</v>
      </c>
      <c r="D1447" t="s">
        <v>0</v>
      </c>
      <c r="E1447" t="s">
        <v>199</v>
      </c>
      <c r="F1447">
        <v>6271</v>
      </c>
      <c r="G1447" t="s">
        <v>257</v>
      </c>
      <c r="H1447" t="s">
        <v>257</v>
      </c>
      <c r="I1447">
        <v>99</v>
      </c>
      <c r="J1447">
        <v>1.57869558284165</v>
      </c>
      <c r="K1447">
        <v>6172</v>
      </c>
      <c r="L1447">
        <v>174</v>
      </c>
      <c r="M1447">
        <v>627</v>
      </c>
      <c r="N1447">
        <v>18</v>
      </c>
      <c r="O1447">
        <v>16</v>
      </c>
    </row>
    <row r="1448" spans="1:15" x14ac:dyDescent="0.25">
      <c r="A1448" t="str">
        <f t="shared" si="22"/>
        <v>31 DayJuly-September 2024NHS ScotlandAll Cancer Types* (screened only)</v>
      </c>
      <c r="B1448" t="s">
        <v>255</v>
      </c>
      <c r="C1448" t="s">
        <v>260</v>
      </c>
      <c r="D1448" t="s">
        <v>0</v>
      </c>
      <c r="E1448" t="s">
        <v>200</v>
      </c>
      <c r="F1448">
        <v>579</v>
      </c>
      <c r="G1448" t="s">
        <v>257</v>
      </c>
      <c r="H1448" t="s">
        <v>257</v>
      </c>
      <c r="I1448">
        <v>0</v>
      </c>
      <c r="J1448">
        <v>0</v>
      </c>
      <c r="K1448">
        <v>579</v>
      </c>
      <c r="L1448">
        <v>42</v>
      </c>
      <c r="M1448">
        <v>91</v>
      </c>
      <c r="N1448">
        <v>15</v>
      </c>
      <c r="O1448">
        <v>18</v>
      </c>
    </row>
    <row r="1449" spans="1:15" x14ac:dyDescent="0.25">
      <c r="A1449" t="str">
        <f t="shared" si="22"/>
        <v>31 DayJuly-September 2024NHS ScotlandBreast</v>
      </c>
      <c r="B1449" t="s">
        <v>255</v>
      </c>
      <c r="C1449" t="s">
        <v>260</v>
      </c>
      <c r="D1449" t="s">
        <v>0</v>
      </c>
      <c r="E1449" t="s">
        <v>22</v>
      </c>
      <c r="F1449">
        <v>1237</v>
      </c>
      <c r="G1449" t="s">
        <v>257</v>
      </c>
      <c r="H1449" t="s">
        <v>257</v>
      </c>
      <c r="I1449">
        <v>2</v>
      </c>
      <c r="J1449">
        <v>0.161681487469685</v>
      </c>
      <c r="K1449">
        <v>1235</v>
      </c>
      <c r="L1449">
        <v>77</v>
      </c>
      <c r="M1449">
        <v>154</v>
      </c>
      <c r="N1449">
        <v>14</v>
      </c>
      <c r="O1449">
        <v>14</v>
      </c>
    </row>
    <row r="1450" spans="1:15" x14ac:dyDescent="0.25">
      <c r="A1450" t="str">
        <f t="shared" si="22"/>
        <v>31 DayJuly-September 2024NHS ScotlandBreast (screened excluded)</v>
      </c>
      <c r="B1450" t="s">
        <v>255</v>
      </c>
      <c r="C1450" t="s">
        <v>260</v>
      </c>
      <c r="D1450" t="s">
        <v>0</v>
      </c>
      <c r="E1450" t="s">
        <v>201</v>
      </c>
      <c r="F1450">
        <v>843</v>
      </c>
      <c r="G1450" t="s">
        <v>257</v>
      </c>
      <c r="H1450" t="s">
        <v>257</v>
      </c>
      <c r="I1450">
        <v>2</v>
      </c>
      <c r="J1450">
        <v>0.237247924080664</v>
      </c>
      <c r="K1450">
        <v>841</v>
      </c>
      <c r="L1450">
        <v>44</v>
      </c>
      <c r="M1450">
        <v>111</v>
      </c>
      <c r="N1450">
        <v>12</v>
      </c>
      <c r="O1450">
        <v>10</v>
      </c>
    </row>
    <row r="1451" spans="1:15" x14ac:dyDescent="0.25">
      <c r="A1451" t="str">
        <f t="shared" si="22"/>
        <v>31 DayJuly-September 2024NHS ScotlandBreast (screened only)</v>
      </c>
      <c r="B1451" t="s">
        <v>255</v>
      </c>
      <c r="C1451" t="s">
        <v>260</v>
      </c>
      <c r="D1451" t="s">
        <v>0</v>
      </c>
      <c r="E1451" t="s">
        <v>202</v>
      </c>
      <c r="F1451">
        <v>394</v>
      </c>
      <c r="G1451" t="s">
        <v>257</v>
      </c>
      <c r="H1451" t="s">
        <v>257</v>
      </c>
      <c r="I1451">
        <v>0</v>
      </c>
      <c r="J1451">
        <v>0</v>
      </c>
      <c r="K1451">
        <v>394</v>
      </c>
      <c r="L1451">
        <v>33</v>
      </c>
      <c r="M1451">
        <v>43</v>
      </c>
      <c r="N1451">
        <v>16</v>
      </c>
      <c r="O1451">
        <v>20</v>
      </c>
    </row>
    <row r="1452" spans="1:15" x14ac:dyDescent="0.25">
      <c r="A1452" t="str">
        <f t="shared" si="22"/>
        <v>31 DayJuly-September 2024NHS ScotlandCervical</v>
      </c>
      <c r="B1452" t="s">
        <v>255</v>
      </c>
      <c r="C1452" t="s">
        <v>260</v>
      </c>
      <c r="D1452" t="s">
        <v>0</v>
      </c>
      <c r="E1452" t="s">
        <v>23</v>
      </c>
      <c r="F1452">
        <v>55</v>
      </c>
      <c r="G1452" t="s">
        <v>257</v>
      </c>
      <c r="H1452" t="s">
        <v>257</v>
      </c>
      <c r="I1452">
        <v>0</v>
      </c>
      <c r="J1452">
        <v>0</v>
      </c>
      <c r="K1452">
        <v>55</v>
      </c>
      <c r="L1452">
        <v>1</v>
      </c>
      <c r="M1452">
        <v>1</v>
      </c>
    </row>
    <row r="1453" spans="1:15" x14ac:dyDescent="0.25">
      <c r="A1453" t="str">
        <f t="shared" si="22"/>
        <v>31 DayJuly-September 2024NHS ScotlandCervical (screened excluded)</v>
      </c>
      <c r="B1453" t="s">
        <v>255</v>
      </c>
      <c r="C1453" t="s">
        <v>260</v>
      </c>
      <c r="D1453" t="s">
        <v>0</v>
      </c>
      <c r="E1453" t="s">
        <v>24</v>
      </c>
      <c r="F1453">
        <v>44</v>
      </c>
      <c r="G1453" t="s">
        <v>257</v>
      </c>
      <c r="H1453" t="s">
        <v>257</v>
      </c>
      <c r="I1453">
        <v>0</v>
      </c>
      <c r="J1453">
        <v>0</v>
      </c>
      <c r="K1453">
        <v>44</v>
      </c>
      <c r="L1453">
        <v>0</v>
      </c>
      <c r="M1453">
        <v>1</v>
      </c>
    </row>
    <row r="1454" spans="1:15" x14ac:dyDescent="0.25">
      <c r="A1454" t="str">
        <f t="shared" si="22"/>
        <v>31 DayJuly-September 2024NHS ScotlandCervical (screened only)</v>
      </c>
      <c r="B1454" t="s">
        <v>255</v>
      </c>
      <c r="C1454" t="s">
        <v>260</v>
      </c>
      <c r="D1454" t="s">
        <v>0</v>
      </c>
      <c r="E1454" t="s">
        <v>25</v>
      </c>
      <c r="F1454">
        <v>11</v>
      </c>
      <c r="G1454" t="s">
        <v>257</v>
      </c>
      <c r="H1454" t="s">
        <v>257</v>
      </c>
      <c r="I1454">
        <v>0</v>
      </c>
      <c r="J1454">
        <v>0</v>
      </c>
      <c r="K1454">
        <v>11</v>
      </c>
      <c r="L1454">
        <v>1</v>
      </c>
      <c r="M1454">
        <v>0</v>
      </c>
    </row>
    <row r="1455" spans="1:15" x14ac:dyDescent="0.25">
      <c r="A1455" t="str">
        <f t="shared" si="22"/>
        <v>31 DayJuly-September 2024NHS ScotlandColorectal</v>
      </c>
      <c r="B1455" t="s">
        <v>255</v>
      </c>
      <c r="C1455" t="s">
        <v>260</v>
      </c>
      <c r="D1455" t="s">
        <v>0</v>
      </c>
      <c r="E1455" t="s">
        <v>26</v>
      </c>
      <c r="F1455">
        <v>917</v>
      </c>
      <c r="G1455" t="s">
        <v>257</v>
      </c>
      <c r="H1455" t="s">
        <v>257</v>
      </c>
      <c r="I1455">
        <v>13</v>
      </c>
      <c r="J1455">
        <v>1.4176663031624901</v>
      </c>
      <c r="K1455">
        <v>904</v>
      </c>
      <c r="L1455">
        <v>28</v>
      </c>
      <c r="M1455">
        <v>155</v>
      </c>
      <c r="N1455">
        <v>19</v>
      </c>
      <c r="O1455">
        <v>13</v>
      </c>
    </row>
    <row r="1456" spans="1:15" x14ac:dyDescent="0.25">
      <c r="A1456" t="str">
        <f t="shared" si="22"/>
        <v>31 DayJuly-September 2024NHS ScotlandColorectal (screened excluded)</v>
      </c>
      <c r="B1456" t="s">
        <v>255</v>
      </c>
      <c r="C1456" t="s">
        <v>260</v>
      </c>
      <c r="D1456" t="s">
        <v>0</v>
      </c>
      <c r="E1456" t="s">
        <v>27</v>
      </c>
      <c r="F1456">
        <v>743</v>
      </c>
      <c r="G1456" t="s">
        <v>257</v>
      </c>
      <c r="H1456" t="s">
        <v>257</v>
      </c>
      <c r="I1456">
        <v>13</v>
      </c>
      <c r="J1456">
        <v>1.74966352624495</v>
      </c>
      <c r="K1456">
        <v>730</v>
      </c>
      <c r="L1456">
        <v>20</v>
      </c>
      <c r="M1456">
        <v>107</v>
      </c>
      <c r="N1456">
        <v>23</v>
      </c>
      <c r="O1456">
        <v>13</v>
      </c>
    </row>
    <row r="1457" spans="1:15" x14ac:dyDescent="0.25">
      <c r="A1457" t="str">
        <f t="shared" si="22"/>
        <v>31 DayJuly-September 2024NHS ScotlandColorectal (screened only)</v>
      </c>
      <c r="B1457" t="s">
        <v>255</v>
      </c>
      <c r="C1457" t="s">
        <v>260</v>
      </c>
      <c r="D1457" t="s">
        <v>0</v>
      </c>
      <c r="E1457" t="s">
        <v>28</v>
      </c>
      <c r="F1457">
        <v>174</v>
      </c>
      <c r="G1457" t="s">
        <v>257</v>
      </c>
      <c r="H1457" t="s">
        <v>257</v>
      </c>
      <c r="I1457">
        <v>0</v>
      </c>
      <c r="J1457">
        <v>0</v>
      </c>
      <c r="K1457">
        <v>174</v>
      </c>
      <c r="L1457">
        <v>8</v>
      </c>
      <c r="M1457">
        <v>48</v>
      </c>
      <c r="N1457">
        <v>14</v>
      </c>
      <c r="O1457">
        <v>16</v>
      </c>
    </row>
    <row r="1458" spans="1:15" x14ac:dyDescent="0.25">
      <c r="A1458" t="str">
        <f t="shared" si="22"/>
        <v>31 DayJuly-September 2024NHS ScotlandHead &amp; Neck</v>
      </c>
      <c r="B1458" t="s">
        <v>255</v>
      </c>
      <c r="C1458" t="s">
        <v>260</v>
      </c>
      <c r="D1458" t="s">
        <v>0</v>
      </c>
      <c r="E1458" t="s">
        <v>29</v>
      </c>
      <c r="F1458">
        <v>262</v>
      </c>
      <c r="G1458" t="s">
        <v>257</v>
      </c>
      <c r="H1458" t="s">
        <v>257</v>
      </c>
      <c r="I1458">
        <v>7</v>
      </c>
      <c r="J1458">
        <v>2.6717557251908399</v>
      </c>
      <c r="K1458">
        <v>255</v>
      </c>
      <c r="L1458">
        <v>6</v>
      </c>
      <c r="M1458">
        <v>57</v>
      </c>
      <c r="N1458">
        <v>24</v>
      </c>
      <c r="O1458">
        <v>20</v>
      </c>
    </row>
    <row r="1459" spans="1:15" x14ac:dyDescent="0.25">
      <c r="A1459" t="str">
        <f t="shared" si="22"/>
        <v>31 DayJuly-September 2024NHS ScotlandLung</v>
      </c>
      <c r="B1459" t="s">
        <v>255</v>
      </c>
      <c r="C1459" t="s">
        <v>260</v>
      </c>
      <c r="D1459" t="s">
        <v>0</v>
      </c>
      <c r="E1459" t="s">
        <v>30</v>
      </c>
      <c r="F1459">
        <v>1108</v>
      </c>
      <c r="G1459" t="s">
        <v>257</v>
      </c>
      <c r="H1459" t="s">
        <v>257</v>
      </c>
      <c r="I1459">
        <v>40</v>
      </c>
      <c r="J1459">
        <v>3.6101083032490999</v>
      </c>
      <c r="K1459">
        <v>1068</v>
      </c>
      <c r="L1459">
        <v>20</v>
      </c>
      <c r="M1459">
        <v>80</v>
      </c>
      <c r="N1459">
        <v>14</v>
      </c>
      <c r="O1459">
        <v>14</v>
      </c>
    </row>
    <row r="1460" spans="1:15" x14ac:dyDescent="0.25">
      <c r="A1460" t="str">
        <f t="shared" si="22"/>
        <v>31 DayJuly-September 2024NHS ScotlandLymphoma</v>
      </c>
      <c r="B1460" t="s">
        <v>255</v>
      </c>
      <c r="C1460" t="s">
        <v>260</v>
      </c>
      <c r="D1460" t="s">
        <v>0</v>
      </c>
      <c r="E1460" t="s">
        <v>31</v>
      </c>
      <c r="F1460">
        <v>270</v>
      </c>
      <c r="G1460" t="s">
        <v>257</v>
      </c>
      <c r="H1460" t="s">
        <v>257</v>
      </c>
      <c r="I1460">
        <v>2</v>
      </c>
      <c r="J1460">
        <v>0.74074074074074103</v>
      </c>
      <c r="K1460">
        <v>268</v>
      </c>
      <c r="L1460">
        <v>4</v>
      </c>
      <c r="M1460">
        <v>10</v>
      </c>
      <c r="N1460">
        <v>20</v>
      </c>
      <c r="O1460">
        <v>11</v>
      </c>
    </row>
    <row r="1461" spans="1:15" x14ac:dyDescent="0.25">
      <c r="A1461" t="str">
        <f t="shared" si="22"/>
        <v>31 DayJuly-September 2024NHS ScotlandMelanoma</v>
      </c>
      <c r="B1461" t="s">
        <v>255</v>
      </c>
      <c r="C1461" t="s">
        <v>260</v>
      </c>
      <c r="D1461" t="s">
        <v>0</v>
      </c>
      <c r="E1461" t="s">
        <v>32</v>
      </c>
      <c r="F1461">
        <v>393</v>
      </c>
      <c r="G1461" t="s">
        <v>257</v>
      </c>
      <c r="H1461" t="s">
        <v>257</v>
      </c>
      <c r="I1461">
        <v>5</v>
      </c>
      <c r="J1461">
        <v>1.2722646310432599</v>
      </c>
      <c r="K1461">
        <v>388</v>
      </c>
      <c r="L1461">
        <v>14</v>
      </c>
      <c r="M1461">
        <v>3</v>
      </c>
      <c r="N1461">
        <v>27</v>
      </c>
      <c r="O1461">
        <v>3</v>
      </c>
    </row>
    <row r="1462" spans="1:15" x14ac:dyDescent="0.25">
      <c r="A1462" t="str">
        <f t="shared" si="22"/>
        <v>31 DayJuly-September 2024NHS ScotlandOvarian</v>
      </c>
      <c r="B1462" t="s">
        <v>255</v>
      </c>
      <c r="C1462" t="s">
        <v>260</v>
      </c>
      <c r="D1462" t="s">
        <v>0</v>
      </c>
      <c r="E1462" t="s">
        <v>33</v>
      </c>
      <c r="F1462">
        <v>126</v>
      </c>
      <c r="G1462" t="s">
        <v>257</v>
      </c>
      <c r="H1462" t="s">
        <v>257</v>
      </c>
      <c r="I1462">
        <v>2</v>
      </c>
      <c r="J1462">
        <v>1.5873015873015901</v>
      </c>
      <c r="K1462">
        <v>124</v>
      </c>
      <c r="L1462">
        <v>8</v>
      </c>
      <c r="M1462">
        <v>5</v>
      </c>
      <c r="N1462">
        <v>20</v>
      </c>
      <c r="O1462">
        <v>15</v>
      </c>
    </row>
    <row r="1463" spans="1:15" x14ac:dyDescent="0.25">
      <c r="A1463" t="str">
        <f t="shared" si="22"/>
        <v>31 DayJuly-September 2024NHS ScotlandUpper GI</v>
      </c>
      <c r="B1463" t="s">
        <v>255</v>
      </c>
      <c r="C1463" t="s">
        <v>260</v>
      </c>
      <c r="D1463" t="s">
        <v>0</v>
      </c>
      <c r="E1463" t="s">
        <v>34</v>
      </c>
      <c r="F1463">
        <v>700</v>
      </c>
      <c r="G1463" t="s">
        <v>257</v>
      </c>
      <c r="H1463" t="s">
        <v>257</v>
      </c>
      <c r="I1463">
        <v>16</v>
      </c>
      <c r="J1463">
        <v>2.28571428571429</v>
      </c>
      <c r="K1463">
        <v>684</v>
      </c>
      <c r="L1463">
        <v>5</v>
      </c>
      <c r="M1463">
        <v>33</v>
      </c>
      <c r="N1463">
        <v>28</v>
      </c>
      <c r="O1463">
        <v>16</v>
      </c>
    </row>
    <row r="1464" spans="1:15" x14ac:dyDescent="0.25">
      <c r="A1464" t="str">
        <f t="shared" si="22"/>
        <v>31 DayJuly-September 2024NHS ScotlandUpper GI - Hepatopancreatobiliary</v>
      </c>
      <c r="B1464" t="s">
        <v>255</v>
      </c>
      <c r="C1464" t="s">
        <v>260</v>
      </c>
      <c r="D1464" t="s">
        <v>0</v>
      </c>
      <c r="E1464" t="s">
        <v>203</v>
      </c>
      <c r="F1464">
        <v>381</v>
      </c>
      <c r="G1464" t="s">
        <v>257</v>
      </c>
      <c r="H1464" t="s">
        <v>257</v>
      </c>
      <c r="I1464">
        <v>12</v>
      </c>
      <c r="J1464">
        <v>3.1496062992125999</v>
      </c>
      <c r="K1464">
        <v>369</v>
      </c>
      <c r="L1464">
        <v>3</v>
      </c>
      <c r="M1464">
        <v>13</v>
      </c>
      <c r="N1464">
        <v>28</v>
      </c>
      <c r="O1464">
        <v>22</v>
      </c>
    </row>
    <row r="1465" spans="1:15" x14ac:dyDescent="0.25">
      <c r="A1465" t="str">
        <f t="shared" si="22"/>
        <v>31 DayJuly-September 2024NHS ScotlandUpper GI - Oesophagogastric</v>
      </c>
      <c r="B1465" t="s">
        <v>255</v>
      </c>
      <c r="C1465" t="s">
        <v>260</v>
      </c>
      <c r="D1465" t="s">
        <v>0</v>
      </c>
      <c r="E1465" t="s">
        <v>204</v>
      </c>
      <c r="F1465">
        <v>319</v>
      </c>
      <c r="G1465" t="s">
        <v>257</v>
      </c>
      <c r="H1465" t="s">
        <v>257</v>
      </c>
      <c r="I1465">
        <v>4</v>
      </c>
      <c r="J1465">
        <v>1.25391849529781</v>
      </c>
      <c r="K1465">
        <v>315</v>
      </c>
      <c r="L1465">
        <v>2</v>
      </c>
      <c r="M1465">
        <v>20</v>
      </c>
      <c r="O1465">
        <v>12</v>
      </c>
    </row>
    <row r="1466" spans="1:15" x14ac:dyDescent="0.25">
      <c r="A1466" t="str">
        <f t="shared" si="22"/>
        <v>31 DayJuly-September 2024NHS ScotlandUrological</v>
      </c>
      <c r="B1466" t="s">
        <v>255</v>
      </c>
      <c r="C1466" t="s">
        <v>260</v>
      </c>
      <c r="D1466" t="s">
        <v>0</v>
      </c>
      <c r="E1466" t="s">
        <v>205</v>
      </c>
      <c r="F1466">
        <v>1782</v>
      </c>
      <c r="G1466" t="s">
        <v>257</v>
      </c>
      <c r="H1466" t="s">
        <v>257</v>
      </c>
      <c r="I1466">
        <v>12</v>
      </c>
      <c r="J1466">
        <v>0.673400673400673</v>
      </c>
      <c r="K1466">
        <v>1770</v>
      </c>
      <c r="L1466">
        <v>53</v>
      </c>
      <c r="M1466">
        <v>220</v>
      </c>
      <c r="N1466">
        <v>25</v>
      </c>
      <c r="O1466">
        <v>26</v>
      </c>
    </row>
    <row r="1467" spans="1:15" x14ac:dyDescent="0.25">
      <c r="A1467" t="str">
        <f t="shared" si="22"/>
        <v>31 DayJuly-September 2024NHS ScotlandUrology - Bladder</v>
      </c>
      <c r="B1467" t="s">
        <v>255</v>
      </c>
      <c r="C1467" t="s">
        <v>260</v>
      </c>
      <c r="D1467" t="s">
        <v>0</v>
      </c>
      <c r="E1467" t="s">
        <v>206</v>
      </c>
      <c r="F1467">
        <v>167</v>
      </c>
      <c r="G1467" t="s">
        <v>257</v>
      </c>
      <c r="H1467" t="s">
        <v>257</v>
      </c>
      <c r="I1467">
        <v>1</v>
      </c>
      <c r="J1467">
        <v>0.59880239520958101</v>
      </c>
      <c r="K1467">
        <v>166</v>
      </c>
      <c r="L1467">
        <v>13</v>
      </c>
      <c r="M1467">
        <v>40</v>
      </c>
      <c r="N1467">
        <v>24</v>
      </c>
      <c r="O1467">
        <v>12</v>
      </c>
    </row>
    <row r="1468" spans="1:15" x14ac:dyDescent="0.25">
      <c r="A1468" t="str">
        <f t="shared" si="22"/>
        <v>31 DayJuly-September 2024NHS ScotlandUrology - Other</v>
      </c>
      <c r="B1468" t="s">
        <v>255</v>
      </c>
      <c r="C1468" t="s">
        <v>260</v>
      </c>
      <c r="D1468" t="s">
        <v>0</v>
      </c>
      <c r="E1468" t="s">
        <v>207</v>
      </c>
      <c r="F1468">
        <v>310</v>
      </c>
      <c r="G1468" t="s">
        <v>257</v>
      </c>
      <c r="H1468" t="s">
        <v>257</v>
      </c>
      <c r="I1468">
        <v>4</v>
      </c>
      <c r="J1468">
        <v>1.2903225806451599</v>
      </c>
      <c r="K1468">
        <v>306</v>
      </c>
      <c r="L1468">
        <v>7</v>
      </c>
      <c r="M1468">
        <v>105</v>
      </c>
      <c r="N1468">
        <v>40</v>
      </c>
      <c r="O1468">
        <v>34</v>
      </c>
    </row>
    <row r="1469" spans="1:15" x14ac:dyDescent="0.25">
      <c r="A1469" t="str">
        <f t="shared" si="22"/>
        <v>31 DayJuly-September 2024NHS ScotlandUrology - Prostate</v>
      </c>
      <c r="B1469" t="s">
        <v>255</v>
      </c>
      <c r="C1469" t="s">
        <v>260</v>
      </c>
      <c r="D1469" t="s">
        <v>0</v>
      </c>
      <c r="E1469" t="s">
        <v>208</v>
      </c>
      <c r="F1469">
        <v>1305</v>
      </c>
      <c r="G1469" t="s">
        <v>257</v>
      </c>
      <c r="H1469" t="s">
        <v>257</v>
      </c>
      <c r="I1469">
        <v>7</v>
      </c>
      <c r="J1469">
        <v>0.53639846743295005</v>
      </c>
      <c r="K1469">
        <v>1298</v>
      </c>
      <c r="L1469">
        <v>33</v>
      </c>
      <c r="M1469">
        <v>75</v>
      </c>
      <c r="N1469">
        <v>25</v>
      </c>
      <c r="O1469">
        <v>23</v>
      </c>
    </row>
    <row r="1470" spans="1:15" x14ac:dyDescent="0.25">
      <c r="A1470" t="str">
        <f t="shared" si="22"/>
        <v>31 DayJuly-September 2024NHS ShetlandAll Cancer Types*</v>
      </c>
      <c r="B1470" t="s">
        <v>255</v>
      </c>
      <c r="C1470" t="s">
        <v>260</v>
      </c>
      <c r="D1470" t="s">
        <v>174</v>
      </c>
      <c r="E1470" t="s">
        <v>198</v>
      </c>
      <c r="F1470">
        <v>21</v>
      </c>
      <c r="G1470" t="s">
        <v>257</v>
      </c>
      <c r="H1470" t="s">
        <v>257</v>
      </c>
      <c r="I1470">
        <v>0</v>
      </c>
      <c r="J1470">
        <v>0</v>
      </c>
      <c r="K1470">
        <v>21</v>
      </c>
      <c r="L1470">
        <v>1</v>
      </c>
      <c r="M1470">
        <v>3</v>
      </c>
      <c r="O1470">
        <v>15</v>
      </c>
    </row>
    <row r="1471" spans="1:15" x14ac:dyDescent="0.25">
      <c r="A1471" t="str">
        <f t="shared" si="22"/>
        <v>31 DayJuly-September 2024NHS ShetlandAll Cancer Types* (screened excluded)</v>
      </c>
      <c r="B1471" t="s">
        <v>255</v>
      </c>
      <c r="C1471" t="s">
        <v>260</v>
      </c>
      <c r="D1471" t="s">
        <v>174</v>
      </c>
      <c r="E1471" t="s">
        <v>199</v>
      </c>
      <c r="F1471">
        <v>19</v>
      </c>
      <c r="G1471" t="s">
        <v>257</v>
      </c>
      <c r="H1471" t="s">
        <v>257</v>
      </c>
      <c r="I1471">
        <v>0</v>
      </c>
      <c r="J1471">
        <v>0</v>
      </c>
      <c r="K1471">
        <v>19</v>
      </c>
      <c r="L1471">
        <v>1</v>
      </c>
      <c r="M1471">
        <v>3</v>
      </c>
      <c r="O1471">
        <v>15</v>
      </c>
    </row>
    <row r="1472" spans="1:15" x14ac:dyDescent="0.25">
      <c r="A1472" t="str">
        <f t="shared" si="22"/>
        <v>31 DayJuly-September 2024NHS ShetlandAll Cancer Types* (screened only)</v>
      </c>
      <c r="B1472" t="s">
        <v>255</v>
      </c>
      <c r="C1472" t="s">
        <v>260</v>
      </c>
      <c r="D1472" t="s">
        <v>174</v>
      </c>
      <c r="E1472" t="s">
        <v>200</v>
      </c>
      <c r="F1472">
        <v>2</v>
      </c>
      <c r="G1472" t="s">
        <v>257</v>
      </c>
      <c r="H1472" t="s">
        <v>257</v>
      </c>
      <c r="I1472">
        <v>0</v>
      </c>
      <c r="J1472">
        <v>0</v>
      </c>
      <c r="K1472">
        <v>2</v>
      </c>
      <c r="L1472">
        <v>0</v>
      </c>
      <c r="M1472">
        <v>0</v>
      </c>
    </row>
    <row r="1473" spans="1:13" x14ac:dyDescent="0.25">
      <c r="A1473" t="str">
        <f t="shared" si="22"/>
        <v>31 DayJuly-September 2024NHS ShetlandBreast</v>
      </c>
      <c r="B1473" t="s">
        <v>255</v>
      </c>
      <c r="C1473" t="s">
        <v>260</v>
      </c>
      <c r="D1473" t="s">
        <v>174</v>
      </c>
      <c r="E1473" t="s">
        <v>22</v>
      </c>
      <c r="F1473">
        <v>3</v>
      </c>
      <c r="G1473" t="s">
        <v>257</v>
      </c>
      <c r="H1473" t="s">
        <v>257</v>
      </c>
      <c r="I1473">
        <v>0</v>
      </c>
      <c r="J1473">
        <v>0</v>
      </c>
      <c r="K1473">
        <v>3</v>
      </c>
      <c r="L1473">
        <v>1</v>
      </c>
      <c r="M1473">
        <v>0</v>
      </c>
    </row>
    <row r="1474" spans="1:13" x14ac:dyDescent="0.25">
      <c r="A1474" t="str">
        <f t="shared" si="22"/>
        <v>31 DayJuly-September 2024NHS ShetlandBreast (screened excluded)</v>
      </c>
      <c r="B1474" t="s">
        <v>255</v>
      </c>
      <c r="C1474" t="s">
        <v>260</v>
      </c>
      <c r="D1474" t="s">
        <v>174</v>
      </c>
      <c r="E1474" t="s">
        <v>201</v>
      </c>
      <c r="F1474">
        <v>3</v>
      </c>
      <c r="G1474" t="s">
        <v>257</v>
      </c>
      <c r="H1474" t="s">
        <v>257</v>
      </c>
      <c r="I1474">
        <v>0</v>
      </c>
      <c r="J1474">
        <v>0</v>
      </c>
      <c r="K1474">
        <v>3</v>
      </c>
      <c r="L1474">
        <v>1</v>
      </c>
      <c r="M1474">
        <v>0</v>
      </c>
    </row>
    <row r="1475" spans="1:13" x14ac:dyDescent="0.25">
      <c r="A1475" t="str">
        <f t="shared" ref="A1475:A1538" si="23">CONCATENATE(B1475,C1475,D1475,E1475)</f>
        <v>31 DayJuly-September 2024NHS ShetlandCervical</v>
      </c>
      <c r="B1475" t="s">
        <v>255</v>
      </c>
      <c r="C1475" t="s">
        <v>260</v>
      </c>
      <c r="D1475" t="s">
        <v>174</v>
      </c>
      <c r="E1475" t="s">
        <v>23</v>
      </c>
      <c r="F1475">
        <v>1</v>
      </c>
      <c r="G1475" t="s">
        <v>257</v>
      </c>
      <c r="H1475" t="s">
        <v>257</v>
      </c>
      <c r="I1475">
        <v>0</v>
      </c>
      <c r="J1475">
        <v>0</v>
      </c>
      <c r="K1475">
        <v>1</v>
      </c>
      <c r="L1475">
        <v>0</v>
      </c>
      <c r="M1475">
        <v>0</v>
      </c>
    </row>
    <row r="1476" spans="1:13" x14ac:dyDescent="0.25">
      <c r="A1476" t="str">
        <f t="shared" si="23"/>
        <v>31 DayJuly-September 2024NHS ShetlandCervical (screened excluded)</v>
      </c>
      <c r="B1476" t="s">
        <v>255</v>
      </c>
      <c r="C1476" t="s">
        <v>260</v>
      </c>
      <c r="D1476" t="s">
        <v>174</v>
      </c>
      <c r="E1476" t="s">
        <v>24</v>
      </c>
      <c r="F1476">
        <v>1</v>
      </c>
      <c r="G1476" t="s">
        <v>257</v>
      </c>
      <c r="H1476" t="s">
        <v>257</v>
      </c>
      <c r="I1476">
        <v>0</v>
      </c>
      <c r="J1476">
        <v>0</v>
      </c>
      <c r="K1476">
        <v>1</v>
      </c>
      <c r="L1476">
        <v>0</v>
      </c>
      <c r="M1476">
        <v>0</v>
      </c>
    </row>
    <row r="1477" spans="1:13" x14ac:dyDescent="0.25">
      <c r="A1477" t="str">
        <f t="shared" si="23"/>
        <v>31 DayJuly-September 2024NHS ShetlandColorectal</v>
      </c>
      <c r="B1477" t="s">
        <v>255</v>
      </c>
      <c r="C1477" t="s">
        <v>260</v>
      </c>
      <c r="D1477" t="s">
        <v>174</v>
      </c>
      <c r="E1477" t="s">
        <v>26</v>
      </c>
      <c r="F1477">
        <v>4</v>
      </c>
      <c r="G1477" t="s">
        <v>257</v>
      </c>
      <c r="H1477" t="s">
        <v>257</v>
      </c>
      <c r="I1477">
        <v>0</v>
      </c>
      <c r="J1477">
        <v>0</v>
      </c>
      <c r="K1477">
        <v>4</v>
      </c>
      <c r="L1477">
        <v>0</v>
      </c>
      <c r="M1477">
        <v>0</v>
      </c>
    </row>
    <row r="1478" spans="1:13" x14ac:dyDescent="0.25">
      <c r="A1478" t="str">
        <f t="shared" si="23"/>
        <v>31 DayJuly-September 2024NHS ShetlandColorectal (screened excluded)</v>
      </c>
      <c r="B1478" t="s">
        <v>255</v>
      </c>
      <c r="C1478" t="s">
        <v>260</v>
      </c>
      <c r="D1478" t="s">
        <v>174</v>
      </c>
      <c r="E1478" t="s">
        <v>27</v>
      </c>
      <c r="F1478">
        <v>2</v>
      </c>
      <c r="G1478" t="s">
        <v>257</v>
      </c>
      <c r="H1478" t="s">
        <v>257</v>
      </c>
      <c r="I1478">
        <v>0</v>
      </c>
      <c r="J1478">
        <v>0</v>
      </c>
      <c r="K1478">
        <v>2</v>
      </c>
      <c r="L1478">
        <v>0</v>
      </c>
      <c r="M1478">
        <v>0</v>
      </c>
    </row>
    <row r="1479" spans="1:13" x14ac:dyDescent="0.25">
      <c r="A1479" t="str">
        <f t="shared" si="23"/>
        <v>31 DayJuly-September 2024NHS ShetlandColorectal (screened only)</v>
      </c>
      <c r="B1479" t="s">
        <v>255</v>
      </c>
      <c r="C1479" t="s">
        <v>260</v>
      </c>
      <c r="D1479" t="s">
        <v>174</v>
      </c>
      <c r="E1479" t="s">
        <v>28</v>
      </c>
      <c r="F1479">
        <v>2</v>
      </c>
      <c r="G1479" t="s">
        <v>257</v>
      </c>
      <c r="H1479" t="s">
        <v>257</v>
      </c>
      <c r="I1479">
        <v>0</v>
      </c>
      <c r="J1479">
        <v>0</v>
      </c>
      <c r="K1479">
        <v>2</v>
      </c>
      <c r="L1479">
        <v>0</v>
      </c>
      <c r="M1479">
        <v>0</v>
      </c>
    </row>
    <row r="1480" spans="1:13" x14ac:dyDescent="0.25">
      <c r="A1480" t="str">
        <f t="shared" si="23"/>
        <v>31 DayJuly-September 2024NHS ShetlandLung</v>
      </c>
      <c r="B1480" t="s">
        <v>255</v>
      </c>
      <c r="C1480" t="s">
        <v>260</v>
      </c>
      <c r="D1480" t="s">
        <v>174</v>
      </c>
      <c r="E1480" t="s">
        <v>30</v>
      </c>
      <c r="F1480">
        <v>2</v>
      </c>
      <c r="G1480" t="s">
        <v>257</v>
      </c>
      <c r="H1480" t="s">
        <v>257</v>
      </c>
      <c r="I1480">
        <v>0</v>
      </c>
      <c r="J1480">
        <v>0</v>
      </c>
      <c r="K1480">
        <v>2</v>
      </c>
      <c r="L1480">
        <v>0</v>
      </c>
      <c r="M1480">
        <v>1</v>
      </c>
    </row>
    <row r="1481" spans="1:13" x14ac:dyDescent="0.25">
      <c r="A1481" t="str">
        <f t="shared" si="23"/>
        <v>31 DayJuly-September 2024NHS ShetlandLymphoma</v>
      </c>
      <c r="B1481" t="s">
        <v>255</v>
      </c>
      <c r="C1481" t="s">
        <v>260</v>
      </c>
      <c r="D1481" t="s">
        <v>174</v>
      </c>
      <c r="E1481" t="s">
        <v>31</v>
      </c>
      <c r="F1481">
        <v>1</v>
      </c>
      <c r="G1481" t="s">
        <v>257</v>
      </c>
      <c r="H1481" t="s">
        <v>257</v>
      </c>
      <c r="I1481">
        <v>0</v>
      </c>
      <c r="J1481">
        <v>0</v>
      </c>
      <c r="K1481">
        <v>1</v>
      </c>
      <c r="L1481">
        <v>0</v>
      </c>
      <c r="M1481">
        <v>0</v>
      </c>
    </row>
    <row r="1482" spans="1:13" x14ac:dyDescent="0.25">
      <c r="A1482" t="str">
        <f t="shared" si="23"/>
        <v>31 DayJuly-September 2024NHS ShetlandMelanoma</v>
      </c>
      <c r="B1482" t="s">
        <v>255</v>
      </c>
      <c r="C1482" t="s">
        <v>260</v>
      </c>
      <c r="D1482" t="s">
        <v>174</v>
      </c>
      <c r="E1482" t="s">
        <v>32</v>
      </c>
      <c r="F1482">
        <v>3</v>
      </c>
      <c r="G1482" t="s">
        <v>257</v>
      </c>
      <c r="H1482" t="s">
        <v>257</v>
      </c>
      <c r="I1482">
        <v>0</v>
      </c>
      <c r="J1482">
        <v>0</v>
      </c>
      <c r="K1482">
        <v>3</v>
      </c>
      <c r="L1482">
        <v>0</v>
      </c>
      <c r="M1482">
        <v>1</v>
      </c>
    </row>
    <row r="1483" spans="1:13" x14ac:dyDescent="0.25">
      <c r="A1483" t="str">
        <f t="shared" si="23"/>
        <v>31 DayJuly-September 2024NHS ShetlandUpper GI</v>
      </c>
      <c r="B1483" t="s">
        <v>255</v>
      </c>
      <c r="C1483" t="s">
        <v>260</v>
      </c>
      <c r="D1483" t="s">
        <v>174</v>
      </c>
      <c r="E1483" t="s">
        <v>34</v>
      </c>
      <c r="F1483">
        <v>2</v>
      </c>
      <c r="G1483" t="s">
        <v>257</v>
      </c>
      <c r="H1483" t="s">
        <v>257</v>
      </c>
      <c r="I1483">
        <v>0</v>
      </c>
      <c r="J1483">
        <v>0</v>
      </c>
      <c r="K1483">
        <v>2</v>
      </c>
      <c r="L1483">
        <v>0</v>
      </c>
      <c r="M1483">
        <v>1</v>
      </c>
    </row>
    <row r="1484" spans="1:13" x14ac:dyDescent="0.25">
      <c r="A1484" t="str">
        <f t="shared" si="23"/>
        <v>31 DayJuly-September 2024NHS ShetlandUpper GI - Hepatopancreatobiliary</v>
      </c>
      <c r="B1484" t="s">
        <v>255</v>
      </c>
      <c r="C1484" t="s">
        <v>260</v>
      </c>
      <c r="D1484" t="s">
        <v>174</v>
      </c>
      <c r="E1484" t="s">
        <v>203</v>
      </c>
      <c r="F1484">
        <v>1</v>
      </c>
      <c r="G1484" t="s">
        <v>257</v>
      </c>
      <c r="H1484" t="s">
        <v>257</v>
      </c>
      <c r="I1484">
        <v>0</v>
      </c>
      <c r="J1484">
        <v>0</v>
      </c>
      <c r="K1484">
        <v>1</v>
      </c>
      <c r="L1484">
        <v>0</v>
      </c>
      <c r="M1484">
        <v>0</v>
      </c>
    </row>
    <row r="1485" spans="1:13" x14ac:dyDescent="0.25">
      <c r="A1485" t="str">
        <f t="shared" si="23"/>
        <v>31 DayJuly-September 2024NHS ShetlandUpper GI - Oesophagogastric</v>
      </c>
      <c r="B1485" t="s">
        <v>255</v>
      </c>
      <c r="C1485" t="s">
        <v>260</v>
      </c>
      <c r="D1485" t="s">
        <v>174</v>
      </c>
      <c r="E1485" t="s">
        <v>204</v>
      </c>
      <c r="F1485">
        <v>1</v>
      </c>
      <c r="G1485" t="s">
        <v>257</v>
      </c>
      <c r="H1485" t="s">
        <v>257</v>
      </c>
      <c r="I1485">
        <v>0</v>
      </c>
      <c r="J1485">
        <v>0</v>
      </c>
      <c r="K1485">
        <v>1</v>
      </c>
      <c r="L1485">
        <v>0</v>
      </c>
      <c r="M1485">
        <v>1</v>
      </c>
    </row>
    <row r="1486" spans="1:13" x14ac:dyDescent="0.25">
      <c r="A1486" t="str">
        <f t="shared" si="23"/>
        <v>31 DayJuly-September 2024NHS ShetlandUrological</v>
      </c>
      <c r="B1486" t="s">
        <v>255</v>
      </c>
      <c r="C1486" t="s">
        <v>260</v>
      </c>
      <c r="D1486" t="s">
        <v>174</v>
      </c>
      <c r="E1486" t="s">
        <v>205</v>
      </c>
      <c r="F1486">
        <v>5</v>
      </c>
      <c r="G1486" t="s">
        <v>257</v>
      </c>
      <c r="H1486" t="s">
        <v>257</v>
      </c>
      <c r="I1486">
        <v>0</v>
      </c>
      <c r="J1486">
        <v>0</v>
      </c>
      <c r="K1486">
        <v>5</v>
      </c>
      <c r="L1486">
        <v>0</v>
      </c>
      <c r="M1486">
        <v>0</v>
      </c>
    </row>
    <row r="1487" spans="1:13" x14ac:dyDescent="0.25">
      <c r="A1487" t="str">
        <f t="shared" si="23"/>
        <v>31 DayJuly-September 2024NHS ShetlandUrology - Other</v>
      </c>
      <c r="B1487" t="s">
        <v>255</v>
      </c>
      <c r="C1487" t="s">
        <v>260</v>
      </c>
      <c r="D1487" t="s">
        <v>174</v>
      </c>
      <c r="E1487" t="s">
        <v>207</v>
      </c>
      <c r="F1487">
        <v>1</v>
      </c>
      <c r="G1487" t="s">
        <v>257</v>
      </c>
      <c r="H1487" t="s">
        <v>257</v>
      </c>
      <c r="I1487">
        <v>0</v>
      </c>
      <c r="J1487">
        <v>0</v>
      </c>
      <c r="K1487">
        <v>1</v>
      </c>
      <c r="L1487">
        <v>0</v>
      </c>
      <c r="M1487">
        <v>0</v>
      </c>
    </row>
    <row r="1488" spans="1:13" x14ac:dyDescent="0.25">
      <c r="A1488" t="str">
        <f t="shared" si="23"/>
        <v>31 DayJuly-September 2024NHS ShetlandUrology - Prostate</v>
      </c>
      <c r="B1488" t="s">
        <v>255</v>
      </c>
      <c r="C1488" t="s">
        <v>260</v>
      </c>
      <c r="D1488" t="s">
        <v>174</v>
      </c>
      <c r="E1488" t="s">
        <v>208</v>
      </c>
      <c r="F1488">
        <v>4</v>
      </c>
      <c r="G1488" t="s">
        <v>257</v>
      </c>
      <c r="H1488" t="s">
        <v>257</v>
      </c>
      <c r="I1488">
        <v>0</v>
      </c>
      <c r="J1488">
        <v>0</v>
      </c>
      <c r="K1488">
        <v>4</v>
      </c>
      <c r="L1488">
        <v>0</v>
      </c>
      <c r="M1488">
        <v>0</v>
      </c>
    </row>
    <row r="1489" spans="1:15" x14ac:dyDescent="0.25">
      <c r="A1489" t="str">
        <f t="shared" si="23"/>
        <v>31 DayJuly-September 2024NHS TaysideAll Cancer Types*</v>
      </c>
      <c r="B1489" t="s">
        <v>255</v>
      </c>
      <c r="C1489" t="s">
        <v>260</v>
      </c>
      <c r="D1489" t="s">
        <v>175</v>
      </c>
      <c r="E1489" t="s">
        <v>198</v>
      </c>
      <c r="F1489">
        <v>496</v>
      </c>
      <c r="G1489" t="s">
        <v>257</v>
      </c>
      <c r="H1489" t="s">
        <v>257</v>
      </c>
      <c r="I1489">
        <v>8</v>
      </c>
      <c r="J1489">
        <v>1.61290322580645</v>
      </c>
      <c r="K1489">
        <v>488</v>
      </c>
      <c r="L1489">
        <v>16</v>
      </c>
      <c r="M1489">
        <v>41</v>
      </c>
      <c r="N1489">
        <v>9</v>
      </c>
      <c r="O1489">
        <v>11</v>
      </c>
    </row>
    <row r="1490" spans="1:15" x14ac:dyDescent="0.25">
      <c r="A1490" t="str">
        <f t="shared" si="23"/>
        <v>31 DayJuly-September 2024NHS TaysideAll Cancer Types* (screened excluded)</v>
      </c>
      <c r="B1490" t="s">
        <v>255</v>
      </c>
      <c r="C1490" t="s">
        <v>260</v>
      </c>
      <c r="D1490" t="s">
        <v>175</v>
      </c>
      <c r="E1490" t="s">
        <v>199</v>
      </c>
      <c r="F1490">
        <v>453</v>
      </c>
      <c r="G1490" t="s">
        <v>257</v>
      </c>
      <c r="H1490" t="s">
        <v>257</v>
      </c>
      <c r="I1490">
        <v>8</v>
      </c>
      <c r="J1490">
        <v>1.7660044150110401</v>
      </c>
      <c r="K1490">
        <v>445</v>
      </c>
      <c r="L1490">
        <v>10</v>
      </c>
      <c r="M1490">
        <v>39</v>
      </c>
      <c r="N1490">
        <v>7</v>
      </c>
      <c r="O1490">
        <v>10</v>
      </c>
    </row>
    <row r="1491" spans="1:15" x14ac:dyDescent="0.25">
      <c r="A1491" t="str">
        <f t="shared" si="23"/>
        <v>31 DayJuly-September 2024NHS TaysideAll Cancer Types* (screened only)</v>
      </c>
      <c r="B1491" t="s">
        <v>255</v>
      </c>
      <c r="C1491" t="s">
        <v>260</v>
      </c>
      <c r="D1491" t="s">
        <v>175</v>
      </c>
      <c r="E1491" t="s">
        <v>200</v>
      </c>
      <c r="F1491">
        <v>43</v>
      </c>
      <c r="G1491" t="s">
        <v>257</v>
      </c>
      <c r="H1491" t="s">
        <v>257</v>
      </c>
      <c r="I1491">
        <v>0</v>
      </c>
      <c r="J1491">
        <v>0</v>
      </c>
      <c r="K1491">
        <v>43</v>
      </c>
      <c r="L1491">
        <v>6</v>
      </c>
      <c r="M1491">
        <v>2</v>
      </c>
      <c r="N1491">
        <v>21</v>
      </c>
    </row>
    <row r="1492" spans="1:15" x14ac:dyDescent="0.25">
      <c r="A1492" t="str">
        <f t="shared" si="23"/>
        <v>31 DayJuly-September 2024NHS TaysideBreast</v>
      </c>
      <c r="B1492" t="s">
        <v>255</v>
      </c>
      <c r="C1492" t="s">
        <v>260</v>
      </c>
      <c r="D1492" t="s">
        <v>175</v>
      </c>
      <c r="E1492" t="s">
        <v>22</v>
      </c>
      <c r="F1492">
        <v>117</v>
      </c>
      <c r="G1492" t="s">
        <v>257</v>
      </c>
      <c r="H1492" t="s">
        <v>257</v>
      </c>
      <c r="I1492">
        <v>0</v>
      </c>
      <c r="J1492">
        <v>0</v>
      </c>
      <c r="K1492">
        <v>117</v>
      </c>
      <c r="L1492">
        <v>13</v>
      </c>
      <c r="M1492">
        <v>12</v>
      </c>
      <c r="N1492">
        <v>18</v>
      </c>
      <c r="O1492">
        <v>12</v>
      </c>
    </row>
    <row r="1493" spans="1:15" x14ac:dyDescent="0.25">
      <c r="A1493" t="str">
        <f t="shared" si="23"/>
        <v>31 DayJuly-September 2024NHS TaysideBreast (screened excluded)</v>
      </c>
      <c r="B1493" t="s">
        <v>255</v>
      </c>
      <c r="C1493" t="s">
        <v>260</v>
      </c>
      <c r="D1493" t="s">
        <v>175</v>
      </c>
      <c r="E1493" t="s">
        <v>201</v>
      </c>
      <c r="F1493">
        <v>76</v>
      </c>
      <c r="G1493" t="s">
        <v>257</v>
      </c>
      <c r="H1493" t="s">
        <v>257</v>
      </c>
      <c r="I1493">
        <v>0</v>
      </c>
      <c r="J1493">
        <v>0</v>
      </c>
      <c r="K1493">
        <v>76</v>
      </c>
      <c r="L1493">
        <v>7</v>
      </c>
      <c r="M1493">
        <v>10</v>
      </c>
      <c r="N1493">
        <v>7</v>
      </c>
      <c r="O1493">
        <v>9</v>
      </c>
    </row>
    <row r="1494" spans="1:15" x14ac:dyDescent="0.25">
      <c r="A1494" t="str">
        <f t="shared" si="23"/>
        <v>31 DayJuly-September 2024NHS TaysideBreast (screened only)</v>
      </c>
      <c r="B1494" t="s">
        <v>255</v>
      </c>
      <c r="C1494" t="s">
        <v>260</v>
      </c>
      <c r="D1494" t="s">
        <v>175</v>
      </c>
      <c r="E1494" t="s">
        <v>202</v>
      </c>
      <c r="F1494">
        <v>41</v>
      </c>
      <c r="G1494" t="s">
        <v>257</v>
      </c>
      <c r="H1494" t="s">
        <v>257</v>
      </c>
      <c r="I1494">
        <v>0</v>
      </c>
      <c r="J1494">
        <v>0</v>
      </c>
      <c r="K1494">
        <v>41</v>
      </c>
      <c r="L1494">
        <v>6</v>
      </c>
      <c r="M1494">
        <v>2</v>
      </c>
      <c r="N1494">
        <v>21</v>
      </c>
    </row>
    <row r="1495" spans="1:15" x14ac:dyDescent="0.25">
      <c r="A1495" t="str">
        <f t="shared" si="23"/>
        <v>31 DayJuly-September 2024NHS TaysideCervical</v>
      </c>
      <c r="B1495" t="s">
        <v>255</v>
      </c>
      <c r="C1495" t="s">
        <v>260</v>
      </c>
      <c r="D1495" t="s">
        <v>175</v>
      </c>
      <c r="E1495" t="s">
        <v>23</v>
      </c>
      <c r="F1495">
        <v>4</v>
      </c>
      <c r="G1495" t="s">
        <v>257</v>
      </c>
      <c r="H1495" t="s">
        <v>257</v>
      </c>
      <c r="I1495">
        <v>0</v>
      </c>
      <c r="J1495">
        <v>0</v>
      </c>
      <c r="K1495">
        <v>4</v>
      </c>
      <c r="L1495">
        <v>0</v>
      </c>
      <c r="M1495">
        <v>0</v>
      </c>
    </row>
    <row r="1496" spans="1:15" x14ac:dyDescent="0.25">
      <c r="A1496" t="str">
        <f t="shared" si="23"/>
        <v>31 DayJuly-September 2024NHS TaysideCervical (screened excluded)</v>
      </c>
      <c r="B1496" t="s">
        <v>255</v>
      </c>
      <c r="C1496" t="s">
        <v>260</v>
      </c>
      <c r="D1496" t="s">
        <v>175</v>
      </c>
      <c r="E1496" t="s">
        <v>24</v>
      </c>
      <c r="F1496">
        <v>3</v>
      </c>
      <c r="G1496" t="s">
        <v>257</v>
      </c>
      <c r="H1496" t="s">
        <v>257</v>
      </c>
      <c r="I1496">
        <v>0</v>
      </c>
      <c r="J1496">
        <v>0</v>
      </c>
      <c r="K1496">
        <v>3</v>
      </c>
      <c r="L1496">
        <v>0</v>
      </c>
      <c r="M1496">
        <v>0</v>
      </c>
    </row>
    <row r="1497" spans="1:15" x14ac:dyDescent="0.25">
      <c r="A1497" t="str">
        <f t="shared" si="23"/>
        <v>31 DayJuly-September 2024NHS TaysideCervical (screened only)</v>
      </c>
      <c r="B1497" t="s">
        <v>255</v>
      </c>
      <c r="C1497" t="s">
        <v>260</v>
      </c>
      <c r="D1497" t="s">
        <v>175</v>
      </c>
      <c r="E1497" t="s">
        <v>25</v>
      </c>
      <c r="F1497">
        <v>1</v>
      </c>
      <c r="G1497" t="s">
        <v>257</v>
      </c>
      <c r="H1497" t="s">
        <v>257</v>
      </c>
      <c r="I1497">
        <v>0</v>
      </c>
      <c r="J1497">
        <v>0</v>
      </c>
      <c r="K1497">
        <v>1</v>
      </c>
      <c r="L1497">
        <v>0</v>
      </c>
      <c r="M1497">
        <v>0</v>
      </c>
    </row>
    <row r="1498" spans="1:15" x14ac:dyDescent="0.25">
      <c r="A1498" t="str">
        <f t="shared" si="23"/>
        <v>31 DayJuly-September 2024NHS TaysideColorectal</v>
      </c>
      <c r="B1498" t="s">
        <v>255</v>
      </c>
      <c r="C1498" t="s">
        <v>260</v>
      </c>
      <c r="D1498" t="s">
        <v>175</v>
      </c>
      <c r="E1498" t="s">
        <v>26</v>
      </c>
      <c r="F1498">
        <v>68</v>
      </c>
      <c r="G1498" t="s">
        <v>257</v>
      </c>
      <c r="H1498" t="s">
        <v>257</v>
      </c>
      <c r="I1498">
        <v>1</v>
      </c>
      <c r="J1498">
        <v>1.47058823529412</v>
      </c>
      <c r="K1498">
        <v>67</v>
      </c>
      <c r="L1498">
        <v>0</v>
      </c>
      <c r="M1498">
        <v>7</v>
      </c>
      <c r="O1498">
        <v>6</v>
      </c>
    </row>
    <row r="1499" spans="1:15" x14ac:dyDescent="0.25">
      <c r="A1499" t="str">
        <f t="shared" si="23"/>
        <v>31 DayJuly-September 2024NHS TaysideColorectal (screened excluded)</v>
      </c>
      <c r="B1499" t="s">
        <v>255</v>
      </c>
      <c r="C1499" t="s">
        <v>260</v>
      </c>
      <c r="D1499" t="s">
        <v>175</v>
      </c>
      <c r="E1499" t="s">
        <v>27</v>
      </c>
      <c r="F1499">
        <v>67</v>
      </c>
      <c r="G1499" t="s">
        <v>257</v>
      </c>
      <c r="H1499" t="s">
        <v>257</v>
      </c>
      <c r="I1499">
        <v>1</v>
      </c>
      <c r="J1499">
        <v>1.4925373134328399</v>
      </c>
      <c r="K1499">
        <v>66</v>
      </c>
      <c r="L1499">
        <v>0</v>
      </c>
      <c r="M1499">
        <v>7</v>
      </c>
      <c r="O1499">
        <v>6</v>
      </c>
    </row>
    <row r="1500" spans="1:15" x14ac:dyDescent="0.25">
      <c r="A1500" t="str">
        <f t="shared" si="23"/>
        <v>31 DayJuly-September 2024NHS TaysideColorectal (screened only)</v>
      </c>
      <c r="B1500" t="s">
        <v>255</v>
      </c>
      <c r="C1500" t="s">
        <v>260</v>
      </c>
      <c r="D1500" t="s">
        <v>175</v>
      </c>
      <c r="E1500" t="s">
        <v>28</v>
      </c>
      <c r="F1500">
        <v>1</v>
      </c>
      <c r="G1500" t="s">
        <v>257</v>
      </c>
      <c r="H1500" t="s">
        <v>257</v>
      </c>
      <c r="I1500">
        <v>0</v>
      </c>
      <c r="J1500">
        <v>0</v>
      </c>
      <c r="K1500">
        <v>1</v>
      </c>
      <c r="L1500">
        <v>0</v>
      </c>
      <c r="M1500">
        <v>0</v>
      </c>
    </row>
    <row r="1501" spans="1:15" x14ac:dyDescent="0.25">
      <c r="A1501" t="str">
        <f t="shared" si="23"/>
        <v>31 DayJuly-September 2024NHS TaysideHead &amp; Neck</v>
      </c>
      <c r="B1501" t="s">
        <v>255</v>
      </c>
      <c r="C1501" t="s">
        <v>260</v>
      </c>
      <c r="D1501" t="s">
        <v>175</v>
      </c>
      <c r="E1501" t="s">
        <v>29</v>
      </c>
      <c r="F1501">
        <v>18</v>
      </c>
      <c r="G1501" t="s">
        <v>257</v>
      </c>
      <c r="H1501" t="s">
        <v>257</v>
      </c>
      <c r="I1501">
        <v>0</v>
      </c>
      <c r="J1501">
        <v>0</v>
      </c>
      <c r="K1501">
        <v>18</v>
      </c>
      <c r="L1501">
        <v>0</v>
      </c>
      <c r="M1501">
        <v>5</v>
      </c>
      <c r="O1501">
        <v>20</v>
      </c>
    </row>
    <row r="1502" spans="1:15" x14ac:dyDescent="0.25">
      <c r="A1502" t="str">
        <f t="shared" si="23"/>
        <v>31 DayJuly-September 2024NHS TaysideLung</v>
      </c>
      <c r="B1502" t="s">
        <v>255</v>
      </c>
      <c r="C1502" t="s">
        <v>260</v>
      </c>
      <c r="D1502" t="s">
        <v>175</v>
      </c>
      <c r="E1502" t="s">
        <v>30</v>
      </c>
      <c r="F1502">
        <v>73</v>
      </c>
      <c r="G1502" t="s">
        <v>257</v>
      </c>
      <c r="H1502" t="s">
        <v>257</v>
      </c>
      <c r="I1502">
        <v>4</v>
      </c>
      <c r="J1502">
        <v>5.4794520547945202</v>
      </c>
      <c r="K1502">
        <v>69</v>
      </c>
      <c r="L1502">
        <v>1</v>
      </c>
      <c r="M1502">
        <v>4</v>
      </c>
      <c r="O1502">
        <v>24</v>
      </c>
    </row>
    <row r="1503" spans="1:15" x14ac:dyDescent="0.25">
      <c r="A1503" t="str">
        <f t="shared" si="23"/>
        <v>31 DayJuly-September 2024NHS TaysideLymphoma</v>
      </c>
      <c r="B1503" t="s">
        <v>255</v>
      </c>
      <c r="C1503" t="s">
        <v>260</v>
      </c>
      <c r="D1503" t="s">
        <v>175</v>
      </c>
      <c r="E1503" t="s">
        <v>31</v>
      </c>
      <c r="F1503">
        <v>21</v>
      </c>
      <c r="G1503" t="s">
        <v>257</v>
      </c>
      <c r="H1503" t="s">
        <v>257</v>
      </c>
      <c r="I1503">
        <v>0</v>
      </c>
      <c r="J1503">
        <v>0</v>
      </c>
      <c r="K1503">
        <v>21</v>
      </c>
      <c r="L1503">
        <v>0</v>
      </c>
      <c r="M1503">
        <v>0</v>
      </c>
    </row>
    <row r="1504" spans="1:15" x14ac:dyDescent="0.25">
      <c r="A1504" t="str">
        <f t="shared" si="23"/>
        <v>31 DayJuly-September 2024NHS TaysideMelanoma</v>
      </c>
      <c r="B1504" t="s">
        <v>255</v>
      </c>
      <c r="C1504" t="s">
        <v>260</v>
      </c>
      <c r="D1504" t="s">
        <v>175</v>
      </c>
      <c r="E1504" t="s">
        <v>32</v>
      </c>
      <c r="F1504">
        <v>28</v>
      </c>
      <c r="G1504" t="s">
        <v>257</v>
      </c>
      <c r="H1504" t="s">
        <v>257</v>
      </c>
      <c r="I1504">
        <v>0</v>
      </c>
      <c r="J1504">
        <v>0</v>
      </c>
      <c r="K1504">
        <v>28</v>
      </c>
      <c r="L1504">
        <v>1</v>
      </c>
      <c r="M1504">
        <v>0</v>
      </c>
    </row>
    <row r="1505" spans="1:15" x14ac:dyDescent="0.25">
      <c r="A1505" t="str">
        <f t="shared" si="23"/>
        <v>31 DayJuly-September 2024NHS TaysideOvarian</v>
      </c>
      <c r="B1505" t="s">
        <v>255</v>
      </c>
      <c r="C1505" t="s">
        <v>260</v>
      </c>
      <c r="D1505" t="s">
        <v>175</v>
      </c>
      <c r="E1505" t="s">
        <v>33</v>
      </c>
      <c r="F1505">
        <v>8</v>
      </c>
      <c r="G1505" t="s">
        <v>257</v>
      </c>
      <c r="H1505" t="s">
        <v>257</v>
      </c>
      <c r="I1505">
        <v>2</v>
      </c>
      <c r="J1505">
        <v>25</v>
      </c>
      <c r="K1505">
        <v>6</v>
      </c>
      <c r="L1505">
        <v>1</v>
      </c>
      <c r="M1505">
        <v>0</v>
      </c>
    </row>
    <row r="1506" spans="1:15" x14ac:dyDescent="0.25">
      <c r="A1506" t="str">
        <f t="shared" si="23"/>
        <v>31 DayJuly-September 2024NHS TaysideUpper GI</v>
      </c>
      <c r="B1506" t="s">
        <v>255</v>
      </c>
      <c r="C1506" t="s">
        <v>260</v>
      </c>
      <c r="D1506" t="s">
        <v>175</v>
      </c>
      <c r="E1506" t="s">
        <v>34</v>
      </c>
      <c r="F1506">
        <v>49</v>
      </c>
      <c r="G1506" t="s">
        <v>257</v>
      </c>
      <c r="H1506" t="s">
        <v>257</v>
      </c>
      <c r="I1506">
        <v>1</v>
      </c>
      <c r="J1506">
        <v>2.0408163265306101</v>
      </c>
      <c r="K1506">
        <v>48</v>
      </c>
      <c r="L1506">
        <v>0</v>
      </c>
      <c r="M1506">
        <v>2</v>
      </c>
    </row>
    <row r="1507" spans="1:15" x14ac:dyDescent="0.25">
      <c r="A1507" t="str">
        <f t="shared" si="23"/>
        <v>31 DayJuly-September 2024NHS TaysideUpper GI - Hepatopancreatobiliary</v>
      </c>
      <c r="B1507" t="s">
        <v>255</v>
      </c>
      <c r="C1507" t="s">
        <v>260</v>
      </c>
      <c r="D1507" t="s">
        <v>175</v>
      </c>
      <c r="E1507" t="s">
        <v>203</v>
      </c>
      <c r="F1507">
        <v>23</v>
      </c>
      <c r="G1507" t="s">
        <v>257</v>
      </c>
      <c r="H1507" t="s">
        <v>257</v>
      </c>
      <c r="I1507">
        <v>1</v>
      </c>
      <c r="J1507">
        <v>4.3478260869565197</v>
      </c>
      <c r="K1507">
        <v>22</v>
      </c>
      <c r="L1507">
        <v>0</v>
      </c>
      <c r="M1507">
        <v>0</v>
      </c>
    </row>
    <row r="1508" spans="1:15" x14ac:dyDescent="0.25">
      <c r="A1508" t="str">
        <f t="shared" si="23"/>
        <v>31 DayJuly-September 2024NHS TaysideUpper GI - Oesophagogastric</v>
      </c>
      <c r="B1508" t="s">
        <v>255</v>
      </c>
      <c r="C1508" t="s">
        <v>260</v>
      </c>
      <c r="D1508" t="s">
        <v>175</v>
      </c>
      <c r="E1508" t="s">
        <v>204</v>
      </c>
      <c r="F1508">
        <v>26</v>
      </c>
      <c r="G1508" t="s">
        <v>257</v>
      </c>
      <c r="H1508" t="s">
        <v>257</v>
      </c>
      <c r="I1508">
        <v>0</v>
      </c>
      <c r="J1508">
        <v>0</v>
      </c>
      <c r="K1508">
        <v>26</v>
      </c>
      <c r="L1508">
        <v>0</v>
      </c>
      <c r="M1508">
        <v>2</v>
      </c>
    </row>
    <row r="1509" spans="1:15" x14ac:dyDescent="0.25">
      <c r="A1509" t="str">
        <f t="shared" si="23"/>
        <v>31 DayJuly-September 2024NHS TaysideUrological</v>
      </c>
      <c r="B1509" t="s">
        <v>255</v>
      </c>
      <c r="C1509" t="s">
        <v>260</v>
      </c>
      <c r="D1509" t="s">
        <v>175</v>
      </c>
      <c r="E1509" t="s">
        <v>205</v>
      </c>
      <c r="F1509">
        <v>110</v>
      </c>
      <c r="G1509" t="s">
        <v>257</v>
      </c>
      <c r="H1509" t="s">
        <v>257</v>
      </c>
      <c r="I1509">
        <v>0</v>
      </c>
      <c r="J1509">
        <v>0</v>
      </c>
      <c r="K1509">
        <v>110</v>
      </c>
      <c r="L1509">
        <v>0</v>
      </c>
      <c r="M1509">
        <v>11</v>
      </c>
      <c r="O1509">
        <v>8</v>
      </c>
    </row>
    <row r="1510" spans="1:15" x14ac:dyDescent="0.25">
      <c r="A1510" t="str">
        <f t="shared" si="23"/>
        <v>31 DayJuly-September 2024NHS TaysideUrology - Bladder</v>
      </c>
      <c r="B1510" t="s">
        <v>255</v>
      </c>
      <c r="C1510" t="s">
        <v>260</v>
      </c>
      <c r="D1510" t="s">
        <v>175</v>
      </c>
      <c r="E1510" t="s">
        <v>206</v>
      </c>
      <c r="F1510">
        <v>10</v>
      </c>
      <c r="G1510" t="s">
        <v>257</v>
      </c>
      <c r="H1510" t="s">
        <v>257</v>
      </c>
      <c r="I1510">
        <v>0</v>
      </c>
      <c r="J1510">
        <v>0</v>
      </c>
      <c r="K1510">
        <v>10</v>
      </c>
      <c r="L1510">
        <v>0</v>
      </c>
      <c r="M1510">
        <v>4</v>
      </c>
      <c r="O1510">
        <v>5</v>
      </c>
    </row>
    <row r="1511" spans="1:15" x14ac:dyDescent="0.25">
      <c r="A1511" t="str">
        <f t="shared" si="23"/>
        <v>31 DayJuly-September 2024NHS TaysideUrology - Other</v>
      </c>
      <c r="B1511" t="s">
        <v>255</v>
      </c>
      <c r="C1511" t="s">
        <v>260</v>
      </c>
      <c r="D1511" t="s">
        <v>175</v>
      </c>
      <c r="E1511" t="s">
        <v>207</v>
      </c>
      <c r="F1511">
        <v>22</v>
      </c>
      <c r="G1511" t="s">
        <v>257</v>
      </c>
      <c r="H1511" t="s">
        <v>257</v>
      </c>
      <c r="I1511">
        <v>0</v>
      </c>
      <c r="J1511">
        <v>0</v>
      </c>
      <c r="K1511">
        <v>22</v>
      </c>
      <c r="L1511">
        <v>0</v>
      </c>
      <c r="M1511">
        <v>4</v>
      </c>
      <c r="O1511">
        <v>14</v>
      </c>
    </row>
    <row r="1512" spans="1:15" x14ac:dyDescent="0.25">
      <c r="A1512" t="str">
        <f t="shared" si="23"/>
        <v>31 DayJuly-September 2024NHS TaysideUrology - Prostate</v>
      </c>
      <c r="B1512" t="s">
        <v>255</v>
      </c>
      <c r="C1512" t="s">
        <v>260</v>
      </c>
      <c r="D1512" t="s">
        <v>175</v>
      </c>
      <c r="E1512" t="s">
        <v>208</v>
      </c>
      <c r="F1512">
        <v>78</v>
      </c>
      <c r="G1512" t="s">
        <v>257</v>
      </c>
      <c r="H1512" t="s">
        <v>257</v>
      </c>
      <c r="I1512">
        <v>0</v>
      </c>
      <c r="J1512">
        <v>0</v>
      </c>
      <c r="K1512">
        <v>78</v>
      </c>
      <c r="L1512">
        <v>0</v>
      </c>
      <c r="M1512">
        <v>3</v>
      </c>
      <c r="O1512">
        <v>7</v>
      </c>
    </row>
    <row r="1513" spans="1:15" x14ac:dyDescent="0.25">
      <c r="A1513" t="str">
        <f t="shared" si="23"/>
        <v>31 DayJuly-September 2024NHS Western IslesAll Cancer Types*</v>
      </c>
      <c r="B1513" t="s">
        <v>255</v>
      </c>
      <c r="C1513" t="s">
        <v>260</v>
      </c>
      <c r="D1513" t="s">
        <v>176</v>
      </c>
      <c r="E1513" t="s">
        <v>198</v>
      </c>
      <c r="F1513">
        <v>23</v>
      </c>
      <c r="G1513" t="s">
        <v>257</v>
      </c>
      <c r="H1513" t="s">
        <v>257</v>
      </c>
      <c r="I1513">
        <v>0</v>
      </c>
      <c r="J1513">
        <v>0</v>
      </c>
      <c r="K1513">
        <v>23</v>
      </c>
      <c r="L1513">
        <v>0</v>
      </c>
      <c r="M1513">
        <v>1</v>
      </c>
    </row>
    <row r="1514" spans="1:15" x14ac:dyDescent="0.25">
      <c r="A1514" t="str">
        <f t="shared" si="23"/>
        <v>31 DayJuly-September 2024NHS Western IslesAll Cancer Types* (screened excluded)</v>
      </c>
      <c r="B1514" t="s">
        <v>255</v>
      </c>
      <c r="C1514" t="s">
        <v>260</v>
      </c>
      <c r="D1514" t="s">
        <v>176</v>
      </c>
      <c r="E1514" t="s">
        <v>199</v>
      </c>
      <c r="F1514">
        <v>23</v>
      </c>
      <c r="G1514" t="s">
        <v>257</v>
      </c>
      <c r="H1514" t="s">
        <v>257</v>
      </c>
      <c r="I1514">
        <v>0</v>
      </c>
      <c r="J1514">
        <v>0</v>
      </c>
      <c r="K1514">
        <v>23</v>
      </c>
      <c r="L1514">
        <v>0</v>
      </c>
      <c r="M1514">
        <v>1</v>
      </c>
    </row>
    <row r="1515" spans="1:15" x14ac:dyDescent="0.25">
      <c r="A1515" t="str">
        <f t="shared" si="23"/>
        <v>31 DayJuly-September 2024NHS Western IslesColorectal</v>
      </c>
      <c r="B1515" t="s">
        <v>255</v>
      </c>
      <c r="C1515" t="s">
        <v>260</v>
      </c>
      <c r="D1515" t="s">
        <v>176</v>
      </c>
      <c r="E1515" t="s">
        <v>26</v>
      </c>
      <c r="F1515">
        <v>2</v>
      </c>
      <c r="G1515" t="s">
        <v>257</v>
      </c>
      <c r="H1515" t="s">
        <v>257</v>
      </c>
      <c r="I1515">
        <v>0</v>
      </c>
      <c r="J1515">
        <v>0</v>
      </c>
      <c r="K1515">
        <v>2</v>
      </c>
      <c r="L1515">
        <v>0</v>
      </c>
      <c r="M1515">
        <v>1</v>
      </c>
    </row>
    <row r="1516" spans="1:15" x14ac:dyDescent="0.25">
      <c r="A1516" t="str">
        <f t="shared" si="23"/>
        <v>31 DayJuly-September 2024NHS Western IslesColorectal (screened excluded)</v>
      </c>
      <c r="B1516" t="s">
        <v>255</v>
      </c>
      <c r="C1516" t="s">
        <v>260</v>
      </c>
      <c r="D1516" t="s">
        <v>176</v>
      </c>
      <c r="E1516" t="s">
        <v>27</v>
      </c>
      <c r="F1516">
        <v>2</v>
      </c>
      <c r="G1516" t="s">
        <v>257</v>
      </c>
      <c r="H1516" t="s">
        <v>257</v>
      </c>
      <c r="I1516">
        <v>0</v>
      </c>
      <c r="J1516">
        <v>0</v>
      </c>
      <c r="K1516">
        <v>2</v>
      </c>
      <c r="L1516">
        <v>0</v>
      </c>
      <c r="M1516">
        <v>1</v>
      </c>
    </row>
    <row r="1517" spans="1:15" x14ac:dyDescent="0.25">
      <c r="A1517" t="str">
        <f t="shared" si="23"/>
        <v>31 DayJuly-September 2024NHS Western IslesHead &amp; Neck</v>
      </c>
      <c r="B1517" t="s">
        <v>255</v>
      </c>
      <c r="C1517" t="s">
        <v>260</v>
      </c>
      <c r="D1517" t="s">
        <v>176</v>
      </c>
      <c r="E1517" t="s">
        <v>29</v>
      </c>
      <c r="F1517">
        <v>1</v>
      </c>
      <c r="G1517" t="s">
        <v>257</v>
      </c>
      <c r="H1517" t="s">
        <v>257</v>
      </c>
      <c r="I1517">
        <v>0</v>
      </c>
      <c r="J1517">
        <v>0</v>
      </c>
      <c r="K1517">
        <v>1</v>
      </c>
      <c r="L1517">
        <v>0</v>
      </c>
      <c r="M1517">
        <v>0</v>
      </c>
    </row>
    <row r="1518" spans="1:15" x14ac:dyDescent="0.25">
      <c r="A1518" t="str">
        <f t="shared" si="23"/>
        <v>31 DayJuly-September 2024NHS Western IslesLung</v>
      </c>
      <c r="B1518" t="s">
        <v>255</v>
      </c>
      <c r="C1518" t="s">
        <v>260</v>
      </c>
      <c r="D1518" t="s">
        <v>176</v>
      </c>
      <c r="E1518" t="s">
        <v>30</v>
      </c>
      <c r="F1518">
        <v>5</v>
      </c>
      <c r="G1518" t="s">
        <v>257</v>
      </c>
      <c r="H1518" t="s">
        <v>257</v>
      </c>
      <c r="I1518">
        <v>0</v>
      </c>
      <c r="J1518">
        <v>0</v>
      </c>
      <c r="K1518">
        <v>5</v>
      </c>
      <c r="L1518">
        <v>0</v>
      </c>
      <c r="M1518">
        <v>0</v>
      </c>
    </row>
    <row r="1519" spans="1:15" x14ac:dyDescent="0.25">
      <c r="A1519" t="str">
        <f t="shared" si="23"/>
        <v>31 DayJuly-September 2024NHS Western IslesLymphoma</v>
      </c>
      <c r="B1519" t="s">
        <v>255</v>
      </c>
      <c r="C1519" t="s">
        <v>260</v>
      </c>
      <c r="D1519" t="s">
        <v>176</v>
      </c>
      <c r="E1519" t="s">
        <v>31</v>
      </c>
      <c r="F1519">
        <v>1</v>
      </c>
      <c r="G1519" t="s">
        <v>257</v>
      </c>
      <c r="H1519" t="s">
        <v>257</v>
      </c>
      <c r="I1519">
        <v>0</v>
      </c>
      <c r="J1519">
        <v>0</v>
      </c>
      <c r="K1519">
        <v>1</v>
      </c>
      <c r="L1519">
        <v>0</v>
      </c>
      <c r="M1519">
        <v>0</v>
      </c>
    </row>
    <row r="1520" spans="1:15" x14ac:dyDescent="0.25">
      <c r="A1520" t="str">
        <f t="shared" si="23"/>
        <v>31 DayJuly-September 2024NHS Western IslesMelanoma</v>
      </c>
      <c r="B1520" t="s">
        <v>255</v>
      </c>
      <c r="C1520" t="s">
        <v>260</v>
      </c>
      <c r="D1520" t="s">
        <v>176</v>
      </c>
      <c r="E1520" t="s">
        <v>32</v>
      </c>
      <c r="F1520">
        <v>4</v>
      </c>
      <c r="G1520" t="s">
        <v>257</v>
      </c>
      <c r="H1520" t="s">
        <v>257</v>
      </c>
      <c r="I1520">
        <v>0</v>
      </c>
      <c r="J1520">
        <v>0</v>
      </c>
      <c r="K1520">
        <v>4</v>
      </c>
      <c r="L1520">
        <v>0</v>
      </c>
      <c r="M1520">
        <v>0</v>
      </c>
    </row>
    <row r="1521" spans="1:15" x14ac:dyDescent="0.25">
      <c r="A1521" t="str">
        <f t="shared" si="23"/>
        <v>31 DayJuly-September 2024NHS Western IslesUpper GI</v>
      </c>
      <c r="B1521" t="s">
        <v>255</v>
      </c>
      <c r="C1521" t="s">
        <v>260</v>
      </c>
      <c r="D1521" t="s">
        <v>176</v>
      </c>
      <c r="E1521" t="s">
        <v>34</v>
      </c>
      <c r="F1521">
        <v>3</v>
      </c>
      <c r="G1521" t="s">
        <v>257</v>
      </c>
      <c r="H1521" t="s">
        <v>257</v>
      </c>
      <c r="I1521">
        <v>0</v>
      </c>
      <c r="J1521">
        <v>0</v>
      </c>
      <c r="K1521">
        <v>3</v>
      </c>
      <c r="L1521">
        <v>0</v>
      </c>
      <c r="M1521">
        <v>0</v>
      </c>
    </row>
    <row r="1522" spans="1:15" x14ac:dyDescent="0.25">
      <c r="A1522" t="str">
        <f t="shared" si="23"/>
        <v>31 DayJuly-September 2024NHS Western IslesUpper GI - Hepatopancreatobiliary</v>
      </c>
      <c r="B1522" t="s">
        <v>255</v>
      </c>
      <c r="C1522" t="s">
        <v>260</v>
      </c>
      <c r="D1522" t="s">
        <v>176</v>
      </c>
      <c r="E1522" t="s">
        <v>203</v>
      </c>
      <c r="F1522">
        <v>2</v>
      </c>
      <c r="G1522" t="s">
        <v>257</v>
      </c>
      <c r="H1522" t="s">
        <v>257</v>
      </c>
      <c r="I1522">
        <v>0</v>
      </c>
      <c r="J1522">
        <v>0</v>
      </c>
      <c r="K1522">
        <v>2</v>
      </c>
      <c r="L1522">
        <v>0</v>
      </c>
      <c r="M1522">
        <v>0</v>
      </c>
    </row>
    <row r="1523" spans="1:15" x14ac:dyDescent="0.25">
      <c r="A1523" t="str">
        <f t="shared" si="23"/>
        <v>31 DayJuly-September 2024NHS Western IslesUpper GI - Oesophagogastric</v>
      </c>
      <c r="B1523" t="s">
        <v>255</v>
      </c>
      <c r="C1523" t="s">
        <v>260</v>
      </c>
      <c r="D1523" t="s">
        <v>176</v>
      </c>
      <c r="E1523" t="s">
        <v>204</v>
      </c>
      <c r="F1523">
        <v>1</v>
      </c>
      <c r="G1523" t="s">
        <v>257</v>
      </c>
      <c r="H1523" t="s">
        <v>257</v>
      </c>
      <c r="I1523">
        <v>0</v>
      </c>
      <c r="J1523">
        <v>0</v>
      </c>
      <c r="K1523">
        <v>1</v>
      </c>
      <c r="L1523">
        <v>0</v>
      </c>
      <c r="M1523">
        <v>0</v>
      </c>
    </row>
    <row r="1524" spans="1:15" x14ac:dyDescent="0.25">
      <c r="A1524" t="str">
        <f t="shared" si="23"/>
        <v>31 DayJuly-September 2024NHS Western IslesUrological</v>
      </c>
      <c r="B1524" t="s">
        <v>255</v>
      </c>
      <c r="C1524" t="s">
        <v>260</v>
      </c>
      <c r="D1524" t="s">
        <v>176</v>
      </c>
      <c r="E1524" t="s">
        <v>205</v>
      </c>
      <c r="F1524">
        <v>7</v>
      </c>
      <c r="G1524" t="s">
        <v>257</v>
      </c>
      <c r="H1524" t="s">
        <v>257</v>
      </c>
      <c r="I1524">
        <v>0</v>
      </c>
      <c r="J1524">
        <v>0</v>
      </c>
      <c r="K1524">
        <v>7</v>
      </c>
      <c r="L1524">
        <v>0</v>
      </c>
      <c r="M1524">
        <v>0</v>
      </c>
    </row>
    <row r="1525" spans="1:15" x14ac:dyDescent="0.25">
      <c r="A1525" t="str">
        <f t="shared" si="23"/>
        <v>31 DayJuly-September 2024NHS Western IslesUrology - Prostate</v>
      </c>
      <c r="B1525" t="s">
        <v>255</v>
      </c>
      <c r="C1525" t="s">
        <v>260</v>
      </c>
      <c r="D1525" t="s">
        <v>176</v>
      </c>
      <c r="E1525" t="s">
        <v>208</v>
      </c>
      <c r="F1525">
        <v>7</v>
      </c>
      <c r="G1525" t="s">
        <v>257</v>
      </c>
      <c r="H1525" t="s">
        <v>257</v>
      </c>
      <c r="I1525">
        <v>0</v>
      </c>
      <c r="J1525">
        <v>0</v>
      </c>
      <c r="K1525">
        <v>7</v>
      </c>
      <c r="L1525">
        <v>0</v>
      </c>
      <c r="M1525">
        <v>0</v>
      </c>
    </row>
    <row r="1526" spans="1:15" x14ac:dyDescent="0.25">
      <c r="A1526" t="str">
        <f t="shared" si="23"/>
        <v>31 DayJuly-September 2024SCANAll Cancer Types*</v>
      </c>
      <c r="B1526" t="s">
        <v>255</v>
      </c>
      <c r="C1526" t="s">
        <v>260</v>
      </c>
      <c r="D1526" t="s">
        <v>7</v>
      </c>
      <c r="E1526" t="s">
        <v>198</v>
      </c>
      <c r="F1526">
        <v>1970</v>
      </c>
      <c r="G1526" t="s">
        <v>257</v>
      </c>
      <c r="H1526" t="s">
        <v>257</v>
      </c>
      <c r="I1526">
        <v>19</v>
      </c>
      <c r="J1526">
        <v>0.96446700507614203</v>
      </c>
      <c r="K1526">
        <v>1951</v>
      </c>
      <c r="L1526">
        <v>55</v>
      </c>
      <c r="M1526">
        <v>258</v>
      </c>
      <c r="N1526">
        <v>17</v>
      </c>
      <c r="O1526">
        <v>18</v>
      </c>
    </row>
    <row r="1527" spans="1:15" x14ac:dyDescent="0.25">
      <c r="A1527" t="str">
        <f t="shared" si="23"/>
        <v>31 DayJuly-September 2024SCANAll Cancer Types* (screened excluded)</v>
      </c>
      <c r="B1527" t="s">
        <v>255</v>
      </c>
      <c r="C1527" t="s">
        <v>260</v>
      </c>
      <c r="D1527" t="s">
        <v>7</v>
      </c>
      <c r="E1527" t="s">
        <v>199</v>
      </c>
      <c r="F1527">
        <v>1831</v>
      </c>
      <c r="G1527" t="s">
        <v>257</v>
      </c>
      <c r="H1527" t="s">
        <v>257</v>
      </c>
      <c r="I1527">
        <v>19</v>
      </c>
      <c r="J1527">
        <v>1.03768432550519</v>
      </c>
      <c r="K1527">
        <v>1812</v>
      </c>
      <c r="L1527">
        <v>48</v>
      </c>
      <c r="M1527">
        <v>239</v>
      </c>
      <c r="N1527">
        <v>17</v>
      </c>
      <c r="O1527">
        <v>20</v>
      </c>
    </row>
    <row r="1528" spans="1:15" x14ac:dyDescent="0.25">
      <c r="A1528" t="str">
        <f t="shared" si="23"/>
        <v>31 DayJuly-September 2024SCANAll Cancer Types* (screened only)</v>
      </c>
      <c r="B1528" t="s">
        <v>255</v>
      </c>
      <c r="C1528" t="s">
        <v>260</v>
      </c>
      <c r="D1528" t="s">
        <v>7</v>
      </c>
      <c r="E1528" t="s">
        <v>200</v>
      </c>
      <c r="F1528">
        <v>139</v>
      </c>
      <c r="G1528" t="s">
        <v>257</v>
      </c>
      <c r="H1528" t="s">
        <v>257</v>
      </c>
      <c r="I1528">
        <v>0</v>
      </c>
      <c r="J1528">
        <v>0</v>
      </c>
      <c r="K1528">
        <v>139</v>
      </c>
      <c r="L1528">
        <v>7</v>
      </c>
      <c r="M1528">
        <v>19</v>
      </c>
      <c r="N1528">
        <v>12</v>
      </c>
      <c r="O1528">
        <v>10</v>
      </c>
    </row>
    <row r="1529" spans="1:15" x14ac:dyDescent="0.25">
      <c r="A1529" t="str">
        <f t="shared" si="23"/>
        <v>31 DayJuly-September 2024SCANBreast</v>
      </c>
      <c r="B1529" t="s">
        <v>255</v>
      </c>
      <c r="C1529" t="s">
        <v>260</v>
      </c>
      <c r="D1529" t="s">
        <v>7</v>
      </c>
      <c r="E1529" t="s">
        <v>22</v>
      </c>
      <c r="F1529">
        <v>292</v>
      </c>
      <c r="G1529" t="s">
        <v>257</v>
      </c>
      <c r="H1529" t="s">
        <v>257</v>
      </c>
      <c r="I1529">
        <v>0</v>
      </c>
      <c r="J1529">
        <v>0</v>
      </c>
      <c r="K1529">
        <v>292</v>
      </c>
      <c r="L1529">
        <v>11</v>
      </c>
      <c r="M1529">
        <v>25</v>
      </c>
      <c r="N1529">
        <v>10</v>
      </c>
      <c r="O1529">
        <v>8</v>
      </c>
    </row>
    <row r="1530" spans="1:15" x14ac:dyDescent="0.25">
      <c r="A1530" t="str">
        <f t="shared" si="23"/>
        <v>31 DayJuly-September 2024SCANBreast (screened excluded)</v>
      </c>
      <c r="B1530" t="s">
        <v>255</v>
      </c>
      <c r="C1530" t="s">
        <v>260</v>
      </c>
      <c r="D1530" t="s">
        <v>7</v>
      </c>
      <c r="E1530" t="s">
        <v>201</v>
      </c>
      <c r="F1530">
        <v>204</v>
      </c>
      <c r="G1530" t="s">
        <v>257</v>
      </c>
      <c r="H1530" t="s">
        <v>257</v>
      </c>
      <c r="I1530">
        <v>0</v>
      </c>
      <c r="J1530">
        <v>0</v>
      </c>
      <c r="K1530">
        <v>204</v>
      </c>
      <c r="L1530">
        <v>7</v>
      </c>
      <c r="M1530">
        <v>19</v>
      </c>
      <c r="N1530">
        <v>10</v>
      </c>
      <c r="O1530">
        <v>8</v>
      </c>
    </row>
    <row r="1531" spans="1:15" x14ac:dyDescent="0.25">
      <c r="A1531" t="str">
        <f t="shared" si="23"/>
        <v>31 DayJuly-September 2024SCANBreast (screened only)</v>
      </c>
      <c r="B1531" t="s">
        <v>255</v>
      </c>
      <c r="C1531" t="s">
        <v>260</v>
      </c>
      <c r="D1531" t="s">
        <v>7</v>
      </c>
      <c r="E1531" t="s">
        <v>202</v>
      </c>
      <c r="F1531">
        <v>88</v>
      </c>
      <c r="G1531" t="s">
        <v>257</v>
      </c>
      <c r="H1531" t="s">
        <v>257</v>
      </c>
      <c r="I1531">
        <v>0</v>
      </c>
      <c r="J1531">
        <v>0</v>
      </c>
      <c r="K1531">
        <v>88</v>
      </c>
      <c r="L1531">
        <v>4</v>
      </c>
      <c r="M1531">
        <v>6</v>
      </c>
      <c r="N1531">
        <v>18</v>
      </c>
      <c r="O1531">
        <v>12</v>
      </c>
    </row>
    <row r="1532" spans="1:15" x14ac:dyDescent="0.25">
      <c r="A1532" t="str">
        <f t="shared" si="23"/>
        <v>31 DayJuly-September 2024SCANCervical</v>
      </c>
      <c r="B1532" t="s">
        <v>255</v>
      </c>
      <c r="C1532" t="s">
        <v>260</v>
      </c>
      <c r="D1532" t="s">
        <v>7</v>
      </c>
      <c r="E1532" t="s">
        <v>23</v>
      </c>
      <c r="F1532">
        <v>9</v>
      </c>
      <c r="G1532" t="s">
        <v>257</v>
      </c>
      <c r="H1532" t="s">
        <v>257</v>
      </c>
      <c r="I1532">
        <v>0</v>
      </c>
      <c r="J1532">
        <v>0</v>
      </c>
      <c r="K1532">
        <v>9</v>
      </c>
      <c r="L1532">
        <v>0</v>
      </c>
      <c r="M1532">
        <v>0</v>
      </c>
    </row>
    <row r="1533" spans="1:15" x14ac:dyDescent="0.25">
      <c r="A1533" t="str">
        <f t="shared" si="23"/>
        <v>31 DayJuly-September 2024SCANCervical (screened excluded)</v>
      </c>
      <c r="B1533" t="s">
        <v>255</v>
      </c>
      <c r="C1533" t="s">
        <v>260</v>
      </c>
      <c r="D1533" t="s">
        <v>7</v>
      </c>
      <c r="E1533" t="s">
        <v>24</v>
      </c>
      <c r="F1533">
        <v>7</v>
      </c>
      <c r="G1533" t="s">
        <v>257</v>
      </c>
      <c r="H1533" t="s">
        <v>257</v>
      </c>
      <c r="I1533">
        <v>0</v>
      </c>
      <c r="J1533">
        <v>0</v>
      </c>
      <c r="K1533">
        <v>7</v>
      </c>
      <c r="L1533">
        <v>0</v>
      </c>
      <c r="M1533">
        <v>0</v>
      </c>
    </row>
    <row r="1534" spans="1:15" x14ac:dyDescent="0.25">
      <c r="A1534" t="str">
        <f t="shared" si="23"/>
        <v>31 DayJuly-September 2024SCANCervical (screened only)</v>
      </c>
      <c r="B1534" t="s">
        <v>255</v>
      </c>
      <c r="C1534" t="s">
        <v>260</v>
      </c>
      <c r="D1534" t="s">
        <v>7</v>
      </c>
      <c r="E1534" t="s">
        <v>25</v>
      </c>
      <c r="F1534">
        <v>2</v>
      </c>
      <c r="G1534" t="s">
        <v>257</v>
      </c>
      <c r="H1534" t="s">
        <v>257</v>
      </c>
      <c r="I1534">
        <v>0</v>
      </c>
      <c r="J1534">
        <v>0</v>
      </c>
      <c r="K1534">
        <v>2</v>
      </c>
      <c r="L1534">
        <v>0</v>
      </c>
      <c r="M1534">
        <v>0</v>
      </c>
    </row>
    <row r="1535" spans="1:15" x14ac:dyDescent="0.25">
      <c r="A1535" t="str">
        <f t="shared" si="23"/>
        <v>31 DayJuly-September 2024SCANColorectal</v>
      </c>
      <c r="B1535" t="s">
        <v>255</v>
      </c>
      <c r="C1535" t="s">
        <v>260</v>
      </c>
      <c r="D1535" t="s">
        <v>7</v>
      </c>
      <c r="E1535" t="s">
        <v>26</v>
      </c>
      <c r="F1535">
        <v>260</v>
      </c>
      <c r="G1535" t="s">
        <v>257</v>
      </c>
      <c r="H1535" t="s">
        <v>257</v>
      </c>
      <c r="I1535">
        <v>4</v>
      </c>
      <c r="J1535">
        <v>1.5384615384615401</v>
      </c>
      <c r="K1535">
        <v>256</v>
      </c>
      <c r="L1535">
        <v>10</v>
      </c>
      <c r="M1535">
        <v>58</v>
      </c>
      <c r="N1535">
        <v>16</v>
      </c>
      <c r="O1535">
        <v>12</v>
      </c>
    </row>
    <row r="1536" spans="1:15" x14ac:dyDescent="0.25">
      <c r="A1536" t="str">
        <f t="shared" si="23"/>
        <v>31 DayJuly-September 2024SCANColorectal (screened excluded)</v>
      </c>
      <c r="B1536" t="s">
        <v>255</v>
      </c>
      <c r="C1536" t="s">
        <v>260</v>
      </c>
      <c r="D1536" t="s">
        <v>7</v>
      </c>
      <c r="E1536" t="s">
        <v>27</v>
      </c>
      <c r="F1536">
        <v>211</v>
      </c>
      <c r="G1536" t="s">
        <v>257</v>
      </c>
      <c r="H1536" t="s">
        <v>257</v>
      </c>
      <c r="I1536">
        <v>4</v>
      </c>
      <c r="J1536">
        <v>1.8957345971563999</v>
      </c>
      <c r="K1536">
        <v>207</v>
      </c>
      <c r="L1536">
        <v>7</v>
      </c>
      <c r="M1536">
        <v>45</v>
      </c>
      <c r="N1536">
        <v>16</v>
      </c>
      <c r="O1536">
        <v>12</v>
      </c>
    </row>
    <row r="1537" spans="1:15" x14ac:dyDescent="0.25">
      <c r="A1537" t="str">
        <f t="shared" si="23"/>
        <v>31 DayJuly-September 2024SCANColorectal (screened only)</v>
      </c>
      <c r="B1537" t="s">
        <v>255</v>
      </c>
      <c r="C1537" t="s">
        <v>260</v>
      </c>
      <c r="D1537" t="s">
        <v>7</v>
      </c>
      <c r="E1537" t="s">
        <v>28</v>
      </c>
      <c r="F1537">
        <v>49</v>
      </c>
      <c r="G1537" t="s">
        <v>257</v>
      </c>
      <c r="H1537" t="s">
        <v>257</v>
      </c>
      <c r="I1537">
        <v>0</v>
      </c>
      <c r="J1537">
        <v>0</v>
      </c>
      <c r="K1537">
        <v>49</v>
      </c>
      <c r="L1537">
        <v>3</v>
      </c>
      <c r="M1537">
        <v>13</v>
      </c>
      <c r="N1537">
        <v>12</v>
      </c>
      <c r="O1537">
        <v>7</v>
      </c>
    </row>
    <row r="1538" spans="1:15" x14ac:dyDescent="0.25">
      <c r="A1538" t="str">
        <f t="shared" si="23"/>
        <v>31 DayJuly-September 2024SCANHead &amp; Neck</v>
      </c>
      <c r="B1538" t="s">
        <v>255</v>
      </c>
      <c r="C1538" t="s">
        <v>260</v>
      </c>
      <c r="D1538" t="s">
        <v>7</v>
      </c>
      <c r="E1538" t="s">
        <v>29</v>
      </c>
      <c r="F1538">
        <v>80</v>
      </c>
      <c r="G1538" t="s">
        <v>257</v>
      </c>
      <c r="H1538" t="s">
        <v>257</v>
      </c>
      <c r="I1538">
        <v>0</v>
      </c>
      <c r="J1538">
        <v>0</v>
      </c>
      <c r="K1538">
        <v>80</v>
      </c>
      <c r="L1538">
        <v>3</v>
      </c>
      <c r="M1538">
        <v>32</v>
      </c>
      <c r="N1538">
        <v>9</v>
      </c>
      <c r="O1538">
        <v>20</v>
      </c>
    </row>
    <row r="1539" spans="1:15" x14ac:dyDescent="0.25">
      <c r="A1539" t="str">
        <f t="shared" ref="A1539:A1602" si="24">CONCATENATE(B1539,C1539,D1539,E1539)</f>
        <v>31 DayJuly-September 2024SCANLung</v>
      </c>
      <c r="B1539" t="s">
        <v>255</v>
      </c>
      <c r="C1539" t="s">
        <v>260</v>
      </c>
      <c r="D1539" t="s">
        <v>7</v>
      </c>
      <c r="E1539" t="s">
        <v>30</v>
      </c>
      <c r="F1539">
        <v>312</v>
      </c>
      <c r="G1539" t="s">
        <v>257</v>
      </c>
      <c r="H1539" t="s">
        <v>257</v>
      </c>
      <c r="I1539">
        <v>6</v>
      </c>
      <c r="J1539">
        <v>1.92307692307692</v>
      </c>
      <c r="K1539">
        <v>306</v>
      </c>
      <c r="L1539">
        <v>3</v>
      </c>
      <c r="M1539">
        <v>41</v>
      </c>
      <c r="N1539">
        <v>17</v>
      </c>
      <c r="O1539">
        <v>22</v>
      </c>
    </row>
    <row r="1540" spans="1:15" x14ac:dyDescent="0.25">
      <c r="A1540" t="str">
        <f t="shared" si="24"/>
        <v>31 DayJuly-September 2024SCANLymphoma</v>
      </c>
      <c r="B1540" t="s">
        <v>255</v>
      </c>
      <c r="C1540" t="s">
        <v>260</v>
      </c>
      <c r="D1540" t="s">
        <v>7</v>
      </c>
      <c r="E1540" t="s">
        <v>31</v>
      </c>
      <c r="F1540">
        <v>93</v>
      </c>
      <c r="G1540" t="s">
        <v>257</v>
      </c>
      <c r="H1540" t="s">
        <v>257</v>
      </c>
      <c r="I1540">
        <v>1</v>
      </c>
      <c r="J1540">
        <v>1.0752688172042999</v>
      </c>
      <c r="K1540">
        <v>92</v>
      </c>
      <c r="L1540">
        <v>2</v>
      </c>
      <c r="M1540">
        <v>6</v>
      </c>
      <c r="O1540">
        <v>8</v>
      </c>
    </row>
    <row r="1541" spans="1:15" x14ac:dyDescent="0.25">
      <c r="A1541" t="str">
        <f t="shared" si="24"/>
        <v>31 DayJuly-September 2024SCANMelanoma</v>
      </c>
      <c r="B1541" t="s">
        <v>255</v>
      </c>
      <c r="C1541" t="s">
        <v>260</v>
      </c>
      <c r="D1541" t="s">
        <v>7</v>
      </c>
      <c r="E1541" t="s">
        <v>32</v>
      </c>
      <c r="F1541">
        <v>96</v>
      </c>
      <c r="G1541" t="s">
        <v>257</v>
      </c>
      <c r="H1541" t="s">
        <v>257</v>
      </c>
      <c r="I1541">
        <v>2</v>
      </c>
      <c r="J1541">
        <v>2.0833333333333299</v>
      </c>
      <c r="K1541">
        <v>94</v>
      </c>
      <c r="L1541">
        <v>4</v>
      </c>
      <c r="M1541">
        <v>0</v>
      </c>
      <c r="N1541">
        <v>20</v>
      </c>
    </row>
    <row r="1542" spans="1:15" x14ac:dyDescent="0.25">
      <c r="A1542" t="str">
        <f t="shared" si="24"/>
        <v>31 DayJuly-September 2024SCANOvarian</v>
      </c>
      <c r="B1542" t="s">
        <v>255</v>
      </c>
      <c r="C1542" t="s">
        <v>260</v>
      </c>
      <c r="D1542" t="s">
        <v>7</v>
      </c>
      <c r="E1542" t="s">
        <v>33</v>
      </c>
      <c r="F1542">
        <v>38</v>
      </c>
      <c r="G1542" t="s">
        <v>257</v>
      </c>
      <c r="H1542" t="s">
        <v>257</v>
      </c>
      <c r="I1542">
        <v>0</v>
      </c>
      <c r="J1542">
        <v>0</v>
      </c>
      <c r="K1542">
        <v>38</v>
      </c>
      <c r="L1542">
        <v>3</v>
      </c>
      <c r="M1542">
        <v>0</v>
      </c>
      <c r="N1542">
        <v>14</v>
      </c>
    </row>
    <row r="1543" spans="1:15" x14ac:dyDescent="0.25">
      <c r="A1543" t="str">
        <f t="shared" si="24"/>
        <v>31 DayJuly-September 2024SCANUpper GI</v>
      </c>
      <c r="B1543" t="s">
        <v>255</v>
      </c>
      <c r="C1543" t="s">
        <v>260</v>
      </c>
      <c r="D1543" t="s">
        <v>7</v>
      </c>
      <c r="E1543" t="s">
        <v>34</v>
      </c>
      <c r="F1543">
        <v>210</v>
      </c>
      <c r="G1543" t="s">
        <v>257</v>
      </c>
      <c r="H1543" t="s">
        <v>257</v>
      </c>
      <c r="I1543">
        <v>5</v>
      </c>
      <c r="J1543">
        <v>2.38095238095238</v>
      </c>
      <c r="K1543">
        <v>205</v>
      </c>
      <c r="L1543">
        <v>4</v>
      </c>
      <c r="M1543">
        <v>19</v>
      </c>
      <c r="N1543">
        <v>28</v>
      </c>
      <c r="O1543">
        <v>16</v>
      </c>
    </row>
    <row r="1544" spans="1:15" x14ac:dyDescent="0.25">
      <c r="A1544" t="str">
        <f t="shared" si="24"/>
        <v>31 DayJuly-September 2024SCANUpper GI - Hepatopancreatobiliary</v>
      </c>
      <c r="B1544" t="s">
        <v>255</v>
      </c>
      <c r="C1544" t="s">
        <v>260</v>
      </c>
      <c r="D1544" t="s">
        <v>7</v>
      </c>
      <c r="E1544" t="s">
        <v>203</v>
      </c>
      <c r="F1544">
        <v>120</v>
      </c>
      <c r="G1544" t="s">
        <v>257</v>
      </c>
      <c r="H1544" t="s">
        <v>257</v>
      </c>
      <c r="I1544">
        <v>4</v>
      </c>
      <c r="J1544">
        <v>3.3333333333333299</v>
      </c>
      <c r="K1544">
        <v>116</v>
      </c>
      <c r="L1544">
        <v>3</v>
      </c>
      <c r="M1544">
        <v>11</v>
      </c>
      <c r="N1544">
        <v>28</v>
      </c>
      <c r="O1544">
        <v>28</v>
      </c>
    </row>
    <row r="1545" spans="1:15" x14ac:dyDescent="0.25">
      <c r="A1545" t="str">
        <f t="shared" si="24"/>
        <v>31 DayJuly-September 2024SCANUpper GI - Oesophagogastric</v>
      </c>
      <c r="B1545" t="s">
        <v>255</v>
      </c>
      <c r="C1545" t="s">
        <v>260</v>
      </c>
      <c r="D1545" t="s">
        <v>7</v>
      </c>
      <c r="E1545" t="s">
        <v>204</v>
      </c>
      <c r="F1545">
        <v>90</v>
      </c>
      <c r="G1545" t="s">
        <v>257</v>
      </c>
      <c r="H1545" t="s">
        <v>257</v>
      </c>
      <c r="I1545">
        <v>1</v>
      </c>
      <c r="J1545">
        <v>1.1111111111111101</v>
      </c>
      <c r="K1545">
        <v>89</v>
      </c>
      <c r="L1545">
        <v>1</v>
      </c>
      <c r="M1545">
        <v>8</v>
      </c>
      <c r="O1545">
        <v>12</v>
      </c>
    </row>
    <row r="1546" spans="1:15" x14ac:dyDescent="0.25">
      <c r="A1546" t="str">
        <f t="shared" si="24"/>
        <v>31 DayJuly-September 2024SCANUrological</v>
      </c>
      <c r="B1546" t="s">
        <v>255</v>
      </c>
      <c r="C1546" t="s">
        <v>260</v>
      </c>
      <c r="D1546" t="s">
        <v>7</v>
      </c>
      <c r="E1546" t="s">
        <v>205</v>
      </c>
      <c r="F1546">
        <v>580</v>
      </c>
      <c r="G1546" t="s">
        <v>257</v>
      </c>
      <c r="H1546" t="s">
        <v>257</v>
      </c>
      <c r="I1546">
        <v>1</v>
      </c>
      <c r="J1546">
        <v>0.17241379310344801</v>
      </c>
      <c r="K1546">
        <v>579</v>
      </c>
      <c r="L1546">
        <v>15</v>
      </c>
      <c r="M1546">
        <v>77</v>
      </c>
      <c r="N1546">
        <v>44</v>
      </c>
      <c r="O1546">
        <v>35</v>
      </c>
    </row>
    <row r="1547" spans="1:15" x14ac:dyDescent="0.25">
      <c r="A1547" t="str">
        <f t="shared" si="24"/>
        <v>31 DayJuly-September 2024SCANUrology - Bladder</v>
      </c>
      <c r="B1547" t="s">
        <v>255</v>
      </c>
      <c r="C1547" t="s">
        <v>260</v>
      </c>
      <c r="D1547" t="s">
        <v>7</v>
      </c>
      <c r="E1547" t="s">
        <v>206</v>
      </c>
      <c r="F1547">
        <v>53</v>
      </c>
      <c r="G1547" t="s">
        <v>257</v>
      </c>
      <c r="H1547" t="s">
        <v>257</v>
      </c>
      <c r="I1547">
        <v>0</v>
      </c>
      <c r="J1547">
        <v>0</v>
      </c>
      <c r="K1547">
        <v>53</v>
      </c>
      <c r="L1547">
        <v>3</v>
      </c>
      <c r="M1547">
        <v>10</v>
      </c>
      <c r="N1547">
        <v>46</v>
      </c>
      <c r="O1547">
        <v>10</v>
      </c>
    </row>
    <row r="1548" spans="1:15" x14ac:dyDescent="0.25">
      <c r="A1548" t="str">
        <f t="shared" si="24"/>
        <v>31 DayJuly-September 2024SCANUrology - Other</v>
      </c>
      <c r="B1548" t="s">
        <v>255</v>
      </c>
      <c r="C1548" t="s">
        <v>260</v>
      </c>
      <c r="D1548" t="s">
        <v>7</v>
      </c>
      <c r="E1548" t="s">
        <v>207</v>
      </c>
      <c r="F1548">
        <v>106</v>
      </c>
      <c r="G1548" t="s">
        <v>257</v>
      </c>
      <c r="H1548" t="s">
        <v>257</v>
      </c>
      <c r="I1548">
        <v>0</v>
      </c>
      <c r="J1548">
        <v>0</v>
      </c>
      <c r="K1548">
        <v>106</v>
      </c>
      <c r="L1548">
        <v>2</v>
      </c>
      <c r="M1548">
        <v>32</v>
      </c>
      <c r="O1548">
        <v>38</v>
      </c>
    </row>
    <row r="1549" spans="1:15" x14ac:dyDescent="0.25">
      <c r="A1549" t="str">
        <f t="shared" si="24"/>
        <v>31 DayJuly-September 2024SCANUrology - Prostate</v>
      </c>
      <c r="B1549" t="s">
        <v>255</v>
      </c>
      <c r="C1549" t="s">
        <v>260</v>
      </c>
      <c r="D1549" t="s">
        <v>7</v>
      </c>
      <c r="E1549" t="s">
        <v>208</v>
      </c>
      <c r="F1549">
        <v>421</v>
      </c>
      <c r="G1549" t="s">
        <v>257</v>
      </c>
      <c r="H1549" t="s">
        <v>257</v>
      </c>
      <c r="I1549">
        <v>1</v>
      </c>
      <c r="J1549">
        <v>0.237529691211401</v>
      </c>
      <c r="K1549">
        <v>420</v>
      </c>
      <c r="L1549">
        <v>10</v>
      </c>
      <c r="M1549">
        <v>35</v>
      </c>
      <c r="N1549">
        <v>36</v>
      </c>
      <c r="O1549">
        <v>39</v>
      </c>
    </row>
    <row r="1550" spans="1:15" x14ac:dyDescent="0.25">
      <c r="A1550" t="str">
        <f t="shared" si="24"/>
        <v>31 DayJuly-September 2024WOSCANAll Cancer Types*</v>
      </c>
      <c r="B1550" t="s">
        <v>255</v>
      </c>
      <c r="C1550" t="s">
        <v>260</v>
      </c>
      <c r="D1550" t="s">
        <v>12</v>
      </c>
      <c r="E1550" t="s">
        <v>198</v>
      </c>
      <c r="F1550">
        <v>3041</v>
      </c>
      <c r="G1550" t="s">
        <v>257</v>
      </c>
      <c r="H1550" t="s">
        <v>257</v>
      </c>
      <c r="I1550">
        <v>42</v>
      </c>
      <c r="J1550">
        <v>1.3811246300558999</v>
      </c>
      <c r="K1550">
        <v>2999</v>
      </c>
      <c r="L1550">
        <v>109</v>
      </c>
      <c r="M1550">
        <v>229</v>
      </c>
      <c r="N1550">
        <v>20</v>
      </c>
      <c r="O1550">
        <v>17</v>
      </c>
    </row>
    <row r="1551" spans="1:15" x14ac:dyDescent="0.25">
      <c r="A1551" t="str">
        <f t="shared" si="24"/>
        <v>31 DayJuly-September 2024WOSCANAll Cancer Types* (screened excluded)</v>
      </c>
      <c r="B1551" t="s">
        <v>255</v>
      </c>
      <c r="C1551" t="s">
        <v>260</v>
      </c>
      <c r="D1551" t="s">
        <v>12</v>
      </c>
      <c r="E1551" t="s">
        <v>199</v>
      </c>
      <c r="F1551">
        <v>2766</v>
      </c>
      <c r="G1551" t="s">
        <v>257</v>
      </c>
      <c r="H1551" t="s">
        <v>257</v>
      </c>
      <c r="I1551">
        <v>42</v>
      </c>
      <c r="J1551">
        <v>1.51843817787419</v>
      </c>
      <c r="K1551">
        <v>2724</v>
      </c>
      <c r="L1551">
        <v>88</v>
      </c>
      <c r="M1551">
        <v>189</v>
      </c>
      <c r="N1551">
        <v>21</v>
      </c>
      <c r="O1551">
        <v>15</v>
      </c>
    </row>
    <row r="1552" spans="1:15" x14ac:dyDescent="0.25">
      <c r="A1552" t="str">
        <f t="shared" si="24"/>
        <v>31 DayJuly-September 2024WOSCANAll Cancer Types* (screened only)</v>
      </c>
      <c r="B1552" t="s">
        <v>255</v>
      </c>
      <c r="C1552" t="s">
        <v>260</v>
      </c>
      <c r="D1552" t="s">
        <v>12</v>
      </c>
      <c r="E1552" t="s">
        <v>200</v>
      </c>
      <c r="F1552">
        <v>275</v>
      </c>
      <c r="G1552" t="s">
        <v>257</v>
      </c>
      <c r="H1552" t="s">
        <v>257</v>
      </c>
      <c r="I1552">
        <v>0</v>
      </c>
      <c r="J1552">
        <v>0</v>
      </c>
      <c r="K1552">
        <v>275</v>
      </c>
      <c r="L1552">
        <v>21</v>
      </c>
      <c r="M1552">
        <v>40</v>
      </c>
      <c r="N1552">
        <v>12</v>
      </c>
      <c r="O1552">
        <v>21</v>
      </c>
    </row>
    <row r="1553" spans="1:15" x14ac:dyDescent="0.25">
      <c r="A1553" t="str">
        <f t="shared" si="24"/>
        <v>31 DayJuly-September 2024WOSCANBreast</v>
      </c>
      <c r="B1553" t="s">
        <v>255</v>
      </c>
      <c r="C1553" t="s">
        <v>260</v>
      </c>
      <c r="D1553" t="s">
        <v>12</v>
      </c>
      <c r="E1553" t="s">
        <v>22</v>
      </c>
      <c r="F1553">
        <v>610</v>
      </c>
      <c r="G1553" t="s">
        <v>257</v>
      </c>
      <c r="H1553" t="s">
        <v>257</v>
      </c>
      <c r="I1553">
        <v>2</v>
      </c>
      <c r="J1553">
        <v>0.32786885245901598</v>
      </c>
      <c r="K1553">
        <v>608</v>
      </c>
      <c r="L1553">
        <v>41</v>
      </c>
      <c r="M1553">
        <v>66</v>
      </c>
      <c r="N1553">
        <v>13</v>
      </c>
      <c r="O1553">
        <v>14</v>
      </c>
    </row>
    <row r="1554" spans="1:15" x14ac:dyDescent="0.25">
      <c r="A1554" t="str">
        <f t="shared" si="24"/>
        <v>31 DayJuly-September 2024WOSCANBreast (screened excluded)</v>
      </c>
      <c r="B1554" t="s">
        <v>255</v>
      </c>
      <c r="C1554" t="s">
        <v>260</v>
      </c>
      <c r="D1554" t="s">
        <v>12</v>
      </c>
      <c r="E1554" t="s">
        <v>201</v>
      </c>
      <c r="F1554">
        <v>428</v>
      </c>
      <c r="G1554" t="s">
        <v>257</v>
      </c>
      <c r="H1554" t="s">
        <v>257</v>
      </c>
      <c r="I1554">
        <v>2</v>
      </c>
      <c r="J1554">
        <v>0.467289719626168</v>
      </c>
      <c r="K1554">
        <v>426</v>
      </c>
      <c r="L1554">
        <v>25</v>
      </c>
      <c r="M1554">
        <v>45</v>
      </c>
      <c r="N1554">
        <v>13</v>
      </c>
      <c r="O1554">
        <v>9</v>
      </c>
    </row>
    <row r="1555" spans="1:15" x14ac:dyDescent="0.25">
      <c r="A1555" t="str">
        <f t="shared" si="24"/>
        <v>31 DayJuly-September 2024WOSCANBreast (screened only)</v>
      </c>
      <c r="B1555" t="s">
        <v>255</v>
      </c>
      <c r="C1555" t="s">
        <v>260</v>
      </c>
      <c r="D1555" t="s">
        <v>12</v>
      </c>
      <c r="E1555" t="s">
        <v>202</v>
      </c>
      <c r="F1555">
        <v>182</v>
      </c>
      <c r="G1555" t="s">
        <v>257</v>
      </c>
      <c r="H1555" t="s">
        <v>257</v>
      </c>
      <c r="I1555">
        <v>0</v>
      </c>
      <c r="J1555">
        <v>0</v>
      </c>
      <c r="K1555">
        <v>182</v>
      </c>
      <c r="L1555">
        <v>16</v>
      </c>
      <c r="M1555">
        <v>21</v>
      </c>
      <c r="N1555">
        <v>13</v>
      </c>
      <c r="O1555">
        <v>20</v>
      </c>
    </row>
    <row r="1556" spans="1:15" x14ac:dyDescent="0.25">
      <c r="A1556" t="str">
        <f t="shared" si="24"/>
        <v>31 DayJuly-September 2024WOSCANCervical</v>
      </c>
      <c r="B1556" t="s">
        <v>255</v>
      </c>
      <c r="C1556" t="s">
        <v>260</v>
      </c>
      <c r="D1556" t="s">
        <v>12</v>
      </c>
      <c r="E1556" t="s">
        <v>23</v>
      </c>
      <c r="F1556">
        <v>32</v>
      </c>
      <c r="G1556" t="s">
        <v>257</v>
      </c>
      <c r="H1556" t="s">
        <v>257</v>
      </c>
      <c r="I1556">
        <v>0</v>
      </c>
      <c r="J1556">
        <v>0</v>
      </c>
      <c r="K1556">
        <v>32</v>
      </c>
      <c r="L1556">
        <v>1</v>
      </c>
      <c r="M1556">
        <v>1</v>
      </c>
    </row>
    <row r="1557" spans="1:15" x14ac:dyDescent="0.25">
      <c r="A1557" t="str">
        <f t="shared" si="24"/>
        <v>31 DayJuly-September 2024WOSCANCervical (screened excluded)</v>
      </c>
      <c r="B1557" t="s">
        <v>255</v>
      </c>
      <c r="C1557" t="s">
        <v>260</v>
      </c>
      <c r="D1557" t="s">
        <v>12</v>
      </c>
      <c r="E1557" t="s">
        <v>24</v>
      </c>
      <c r="F1557">
        <v>26</v>
      </c>
      <c r="G1557" t="s">
        <v>257</v>
      </c>
      <c r="H1557" t="s">
        <v>257</v>
      </c>
      <c r="I1557">
        <v>0</v>
      </c>
      <c r="J1557">
        <v>0</v>
      </c>
      <c r="K1557">
        <v>26</v>
      </c>
      <c r="L1557">
        <v>0</v>
      </c>
      <c r="M1557">
        <v>1</v>
      </c>
    </row>
    <row r="1558" spans="1:15" x14ac:dyDescent="0.25">
      <c r="A1558" t="str">
        <f t="shared" si="24"/>
        <v>31 DayJuly-September 2024WOSCANCervical (screened only)</v>
      </c>
      <c r="B1558" t="s">
        <v>255</v>
      </c>
      <c r="C1558" t="s">
        <v>260</v>
      </c>
      <c r="D1558" t="s">
        <v>12</v>
      </c>
      <c r="E1558" t="s">
        <v>25</v>
      </c>
      <c r="F1558">
        <v>6</v>
      </c>
      <c r="G1558" t="s">
        <v>257</v>
      </c>
      <c r="H1558" t="s">
        <v>257</v>
      </c>
      <c r="I1558">
        <v>0</v>
      </c>
      <c r="J1558">
        <v>0</v>
      </c>
      <c r="K1558">
        <v>6</v>
      </c>
      <c r="L1558">
        <v>1</v>
      </c>
      <c r="M1558">
        <v>0</v>
      </c>
    </row>
    <row r="1559" spans="1:15" x14ac:dyDescent="0.25">
      <c r="A1559" t="str">
        <f t="shared" si="24"/>
        <v>31 DayJuly-September 2024WOSCANColorectal</v>
      </c>
      <c r="B1559" t="s">
        <v>255</v>
      </c>
      <c r="C1559" t="s">
        <v>260</v>
      </c>
      <c r="D1559" t="s">
        <v>12</v>
      </c>
      <c r="E1559" t="s">
        <v>26</v>
      </c>
      <c r="F1559">
        <v>402</v>
      </c>
      <c r="G1559" t="s">
        <v>257</v>
      </c>
      <c r="H1559" t="s">
        <v>257</v>
      </c>
      <c r="I1559">
        <v>3</v>
      </c>
      <c r="J1559">
        <v>0.74626865671641796</v>
      </c>
      <c r="K1559">
        <v>399</v>
      </c>
      <c r="L1559">
        <v>17</v>
      </c>
      <c r="M1559">
        <v>47</v>
      </c>
      <c r="N1559">
        <v>24</v>
      </c>
      <c r="O1559">
        <v>18</v>
      </c>
    </row>
    <row r="1560" spans="1:15" x14ac:dyDescent="0.25">
      <c r="A1560" t="str">
        <f t="shared" si="24"/>
        <v>31 DayJuly-September 2024WOSCANColorectal (screened excluded)</v>
      </c>
      <c r="B1560" t="s">
        <v>255</v>
      </c>
      <c r="C1560" t="s">
        <v>260</v>
      </c>
      <c r="D1560" t="s">
        <v>12</v>
      </c>
      <c r="E1560" t="s">
        <v>27</v>
      </c>
      <c r="F1560">
        <v>315</v>
      </c>
      <c r="G1560" t="s">
        <v>257</v>
      </c>
      <c r="H1560" t="s">
        <v>257</v>
      </c>
      <c r="I1560">
        <v>3</v>
      </c>
      <c r="J1560">
        <v>0.952380952380952</v>
      </c>
      <c r="K1560">
        <v>312</v>
      </c>
      <c r="L1560">
        <v>13</v>
      </c>
      <c r="M1560">
        <v>28</v>
      </c>
      <c r="N1560">
        <v>30</v>
      </c>
      <c r="O1560">
        <v>16</v>
      </c>
    </row>
    <row r="1561" spans="1:15" x14ac:dyDescent="0.25">
      <c r="A1561" t="str">
        <f t="shared" si="24"/>
        <v>31 DayJuly-September 2024WOSCANColorectal (screened only)</v>
      </c>
      <c r="B1561" t="s">
        <v>255</v>
      </c>
      <c r="C1561" t="s">
        <v>260</v>
      </c>
      <c r="D1561" t="s">
        <v>12</v>
      </c>
      <c r="E1561" t="s">
        <v>28</v>
      </c>
      <c r="F1561">
        <v>87</v>
      </c>
      <c r="G1561" t="s">
        <v>257</v>
      </c>
      <c r="H1561" t="s">
        <v>257</v>
      </c>
      <c r="I1561">
        <v>0</v>
      </c>
      <c r="J1561">
        <v>0</v>
      </c>
      <c r="K1561">
        <v>87</v>
      </c>
      <c r="L1561">
        <v>4</v>
      </c>
      <c r="M1561">
        <v>19</v>
      </c>
      <c r="N1561">
        <v>15</v>
      </c>
      <c r="O1561">
        <v>21</v>
      </c>
    </row>
    <row r="1562" spans="1:15" x14ac:dyDescent="0.25">
      <c r="A1562" t="str">
        <f t="shared" si="24"/>
        <v>31 DayJuly-September 2024WOSCANHead &amp; Neck</v>
      </c>
      <c r="B1562" t="s">
        <v>255</v>
      </c>
      <c r="C1562" t="s">
        <v>260</v>
      </c>
      <c r="D1562" t="s">
        <v>12</v>
      </c>
      <c r="E1562" t="s">
        <v>29</v>
      </c>
      <c r="F1562">
        <v>120</v>
      </c>
      <c r="G1562" t="s">
        <v>257</v>
      </c>
      <c r="H1562" t="s">
        <v>257</v>
      </c>
      <c r="I1562">
        <v>3</v>
      </c>
      <c r="J1562">
        <v>2.5</v>
      </c>
      <c r="K1562">
        <v>117</v>
      </c>
      <c r="L1562">
        <v>2</v>
      </c>
      <c r="M1562">
        <v>14</v>
      </c>
      <c r="O1562">
        <v>7</v>
      </c>
    </row>
    <row r="1563" spans="1:15" x14ac:dyDescent="0.25">
      <c r="A1563" t="str">
        <f t="shared" si="24"/>
        <v>31 DayJuly-September 2024WOSCANLung</v>
      </c>
      <c r="B1563" t="s">
        <v>255</v>
      </c>
      <c r="C1563" t="s">
        <v>260</v>
      </c>
      <c r="D1563" t="s">
        <v>12</v>
      </c>
      <c r="E1563" t="s">
        <v>30</v>
      </c>
      <c r="F1563">
        <v>441</v>
      </c>
      <c r="G1563" t="s">
        <v>257</v>
      </c>
      <c r="H1563" t="s">
        <v>257</v>
      </c>
      <c r="I1563">
        <v>22</v>
      </c>
      <c r="J1563">
        <v>4.9886621315192698</v>
      </c>
      <c r="K1563">
        <v>419</v>
      </c>
      <c r="L1563">
        <v>8</v>
      </c>
      <c r="M1563">
        <v>17</v>
      </c>
      <c r="N1563">
        <v>11</v>
      </c>
      <c r="O1563">
        <v>7</v>
      </c>
    </row>
    <row r="1564" spans="1:15" x14ac:dyDescent="0.25">
      <c r="A1564" t="str">
        <f t="shared" si="24"/>
        <v>31 DayJuly-September 2024WOSCANLymphoma</v>
      </c>
      <c r="B1564" t="s">
        <v>255</v>
      </c>
      <c r="C1564" t="s">
        <v>260</v>
      </c>
      <c r="D1564" t="s">
        <v>12</v>
      </c>
      <c r="E1564" t="s">
        <v>31</v>
      </c>
      <c r="F1564">
        <v>102</v>
      </c>
      <c r="G1564" t="s">
        <v>257</v>
      </c>
      <c r="H1564" t="s">
        <v>257</v>
      </c>
      <c r="I1564">
        <v>1</v>
      </c>
      <c r="J1564">
        <v>0.98039215686274495</v>
      </c>
      <c r="K1564">
        <v>101</v>
      </c>
      <c r="L1564">
        <v>2</v>
      </c>
      <c r="M1564">
        <v>3</v>
      </c>
      <c r="O1564">
        <v>14</v>
      </c>
    </row>
    <row r="1565" spans="1:15" x14ac:dyDescent="0.25">
      <c r="A1565" t="str">
        <f t="shared" si="24"/>
        <v>31 DayJuly-September 2024WOSCANMelanoma</v>
      </c>
      <c r="B1565" t="s">
        <v>255</v>
      </c>
      <c r="C1565" t="s">
        <v>260</v>
      </c>
      <c r="D1565" t="s">
        <v>12</v>
      </c>
      <c r="E1565" t="s">
        <v>32</v>
      </c>
      <c r="F1565">
        <v>189</v>
      </c>
      <c r="G1565" t="s">
        <v>257</v>
      </c>
      <c r="H1565" t="s">
        <v>257</v>
      </c>
      <c r="I1565">
        <v>0</v>
      </c>
      <c r="J1565">
        <v>0</v>
      </c>
      <c r="K1565">
        <v>189</v>
      </c>
      <c r="L1565">
        <v>8</v>
      </c>
      <c r="M1565">
        <v>1</v>
      </c>
      <c r="N1565">
        <v>35</v>
      </c>
    </row>
    <row r="1566" spans="1:15" x14ac:dyDescent="0.25">
      <c r="A1566" t="str">
        <f t="shared" si="24"/>
        <v>31 DayJuly-September 2024WOSCANOvarian</v>
      </c>
      <c r="B1566" t="s">
        <v>255</v>
      </c>
      <c r="C1566" t="s">
        <v>260</v>
      </c>
      <c r="D1566" t="s">
        <v>12</v>
      </c>
      <c r="E1566" t="s">
        <v>33</v>
      </c>
      <c r="F1566">
        <v>59</v>
      </c>
      <c r="G1566" t="s">
        <v>257</v>
      </c>
      <c r="H1566" t="s">
        <v>257</v>
      </c>
      <c r="I1566">
        <v>0</v>
      </c>
      <c r="J1566">
        <v>0</v>
      </c>
      <c r="K1566">
        <v>59</v>
      </c>
      <c r="L1566">
        <v>3</v>
      </c>
      <c r="M1566">
        <v>1</v>
      </c>
      <c r="N1566">
        <v>25</v>
      </c>
    </row>
    <row r="1567" spans="1:15" x14ac:dyDescent="0.25">
      <c r="A1567" t="str">
        <f t="shared" si="24"/>
        <v>31 DayJuly-September 2024WOSCANUpper GI</v>
      </c>
      <c r="B1567" t="s">
        <v>255</v>
      </c>
      <c r="C1567" t="s">
        <v>260</v>
      </c>
      <c r="D1567" t="s">
        <v>12</v>
      </c>
      <c r="E1567" t="s">
        <v>34</v>
      </c>
      <c r="F1567">
        <v>305</v>
      </c>
      <c r="G1567" t="s">
        <v>257</v>
      </c>
      <c r="H1567" t="s">
        <v>257</v>
      </c>
      <c r="I1567">
        <v>4</v>
      </c>
      <c r="J1567">
        <v>1.3114754098360699</v>
      </c>
      <c r="K1567">
        <v>301</v>
      </c>
      <c r="L1567">
        <v>0</v>
      </c>
      <c r="M1567">
        <v>6</v>
      </c>
      <c r="O1567">
        <v>5</v>
      </c>
    </row>
    <row r="1568" spans="1:15" x14ac:dyDescent="0.25">
      <c r="A1568" t="str">
        <f t="shared" si="24"/>
        <v>31 DayJuly-September 2024WOSCANUpper GI - Hepatopancreatobiliary</v>
      </c>
      <c r="B1568" t="s">
        <v>255</v>
      </c>
      <c r="C1568" t="s">
        <v>260</v>
      </c>
      <c r="D1568" t="s">
        <v>12</v>
      </c>
      <c r="E1568" t="s">
        <v>203</v>
      </c>
      <c r="F1568">
        <v>160</v>
      </c>
      <c r="G1568" t="s">
        <v>257</v>
      </c>
      <c r="H1568" t="s">
        <v>257</v>
      </c>
      <c r="I1568">
        <v>4</v>
      </c>
      <c r="J1568">
        <v>2.5</v>
      </c>
      <c r="K1568">
        <v>156</v>
      </c>
      <c r="L1568">
        <v>0</v>
      </c>
      <c r="M1568">
        <v>1</v>
      </c>
    </row>
    <row r="1569" spans="1:15" x14ac:dyDescent="0.25">
      <c r="A1569" t="str">
        <f t="shared" si="24"/>
        <v>31 DayJuly-September 2024WOSCANUpper GI - Oesophagogastric</v>
      </c>
      <c r="B1569" t="s">
        <v>255</v>
      </c>
      <c r="C1569" t="s">
        <v>260</v>
      </c>
      <c r="D1569" t="s">
        <v>12</v>
      </c>
      <c r="E1569" t="s">
        <v>204</v>
      </c>
      <c r="F1569">
        <v>145</v>
      </c>
      <c r="G1569" t="s">
        <v>257</v>
      </c>
      <c r="H1569" t="s">
        <v>257</v>
      </c>
      <c r="I1569">
        <v>0</v>
      </c>
      <c r="J1569">
        <v>0</v>
      </c>
      <c r="K1569">
        <v>145</v>
      </c>
      <c r="L1569">
        <v>0</v>
      </c>
      <c r="M1569">
        <v>5</v>
      </c>
      <c r="O1569">
        <v>7</v>
      </c>
    </row>
    <row r="1570" spans="1:15" x14ac:dyDescent="0.25">
      <c r="A1570" t="str">
        <f t="shared" si="24"/>
        <v>31 DayJuly-September 2024WOSCANUrological</v>
      </c>
      <c r="B1570" t="s">
        <v>255</v>
      </c>
      <c r="C1570" t="s">
        <v>260</v>
      </c>
      <c r="D1570" t="s">
        <v>12</v>
      </c>
      <c r="E1570" t="s">
        <v>205</v>
      </c>
      <c r="F1570">
        <v>781</v>
      </c>
      <c r="G1570" t="s">
        <v>257</v>
      </c>
      <c r="H1570" t="s">
        <v>257</v>
      </c>
      <c r="I1570">
        <v>7</v>
      </c>
      <c r="J1570">
        <v>0.89628681177976999</v>
      </c>
      <c r="K1570">
        <v>774</v>
      </c>
      <c r="L1570">
        <v>27</v>
      </c>
      <c r="M1570">
        <v>73</v>
      </c>
      <c r="N1570">
        <v>21</v>
      </c>
      <c r="O1570">
        <v>29</v>
      </c>
    </row>
    <row r="1571" spans="1:15" x14ac:dyDescent="0.25">
      <c r="A1571" t="str">
        <f t="shared" si="24"/>
        <v>31 DayJuly-September 2024WOSCANUrology - Bladder</v>
      </c>
      <c r="B1571" t="s">
        <v>255</v>
      </c>
      <c r="C1571" t="s">
        <v>260</v>
      </c>
      <c r="D1571" t="s">
        <v>12</v>
      </c>
      <c r="E1571" t="s">
        <v>206</v>
      </c>
      <c r="F1571">
        <v>66</v>
      </c>
      <c r="G1571" t="s">
        <v>257</v>
      </c>
      <c r="H1571" t="s">
        <v>257</v>
      </c>
      <c r="I1571">
        <v>0</v>
      </c>
      <c r="J1571">
        <v>0</v>
      </c>
      <c r="K1571">
        <v>66</v>
      </c>
      <c r="L1571">
        <v>6</v>
      </c>
      <c r="M1571">
        <v>12</v>
      </c>
      <c r="N1571">
        <v>18</v>
      </c>
      <c r="O1571">
        <v>30</v>
      </c>
    </row>
    <row r="1572" spans="1:15" x14ac:dyDescent="0.25">
      <c r="A1572" t="str">
        <f t="shared" si="24"/>
        <v>31 DayJuly-September 2024WOSCANUrology - Other</v>
      </c>
      <c r="B1572" t="s">
        <v>255</v>
      </c>
      <c r="C1572" t="s">
        <v>260</v>
      </c>
      <c r="D1572" t="s">
        <v>12</v>
      </c>
      <c r="E1572" t="s">
        <v>207</v>
      </c>
      <c r="F1572">
        <v>135</v>
      </c>
      <c r="G1572" t="s">
        <v>257</v>
      </c>
      <c r="H1572" t="s">
        <v>257</v>
      </c>
      <c r="I1572">
        <v>3</v>
      </c>
      <c r="J1572">
        <v>2.2222222222222201</v>
      </c>
      <c r="K1572">
        <v>132</v>
      </c>
      <c r="L1572">
        <v>4</v>
      </c>
      <c r="M1572">
        <v>41</v>
      </c>
      <c r="N1572">
        <v>40</v>
      </c>
      <c r="O1572">
        <v>39</v>
      </c>
    </row>
    <row r="1573" spans="1:15" x14ac:dyDescent="0.25">
      <c r="A1573" t="str">
        <f t="shared" si="24"/>
        <v>31 DayJuly-September 2024WOSCANUrology - Prostate</v>
      </c>
      <c r="B1573" t="s">
        <v>255</v>
      </c>
      <c r="C1573" t="s">
        <v>260</v>
      </c>
      <c r="D1573" t="s">
        <v>12</v>
      </c>
      <c r="E1573" t="s">
        <v>208</v>
      </c>
      <c r="F1573">
        <v>580</v>
      </c>
      <c r="G1573" t="s">
        <v>257</v>
      </c>
      <c r="H1573" t="s">
        <v>257</v>
      </c>
      <c r="I1573">
        <v>4</v>
      </c>
      <c r="J1573">
        <v>0.68965517241379304</v>
      </c>
      <c r="K1573">
        <v>576</v>
      </c>
      <c r="L1573">
        <v>17</v>
      </c>
      <c r="M1573">
        <v>20</v>
      </c>
      <c r="N1573">
        <v>14</v>
      </c>
      <c r="O1573">
        <v>18</v>
      </c>
    </row>
    <row r="1574" spans="1:15" x14ac:dyDescent="0.25">
      <c r="A1574" t="str">
        <f t="shared" si="24"/>
        <v>31 DayOctober-December 2024Golden Jubilee National HospitalAll Cancer Types*</v>
      </c>
      <c r="B1574" t="s">
        <v>255</v>
      </c>
      <c r="C1574" t="s">
        <v>261</v>
      </c>
      <c r="D1574" t="s">
        <v>162</v>
      </c>
      <c r="E1574" t="s">
        <v>198</v>
      </c>
      <c r="F1574">
        <v>88</v>
      </c>
      <c r="G1574" t="s">
        <v>257</v>
      </c>
      <c r="H1574" t="s">
        <v>257</v>
      </c>
      <c r="I1574">
        <v>0</v>
      </c>
      <c r="J1574">
        <v>0</v>
      </c>
      <c r="K1574">
        <v>88</v>
      </c>
      <c r="L1574">
        <v>5</v>
      </c>
      <c r="M1574">
        <v>18</v>
      </c>
      <c r="N1574">
        <v>28</v>
      </c>
      <c r="O1574">
        <v>12</v>
      </c>
    </row>
    <row r="1575" spans="1:15" x14ac:dyDescent="0.25">
      <c r="A1575" t="str">
        <f t="shared" si="24"/>
        <v>31 DayOctober-December 2024Golden Jubilee National HospitalAll Cancer Types* (screened excluded)</v>
      </c>
      <c r="B1575" t="s">
        <v>255</v>
      </c>
      <c r="C1575" t="s">
        <v>261</v>
      </c>
      <c r="D1575" t="s">
        <v>162</v>
      </c>
      <c r="E1575" t="s">
        <v>199</v>
      </c>
      <c r="F1575">
        <v>86</v>
      </c>
      <c r="G1575" t="s">
        <v>257</v>
      </c>
      <c r="H1575" t="s">
        <v>257</v>
      </c>
      <c r="I1575">
        <v>0</v>
      </c>
      <c r="J1575">
        <v>0</v>
      </c>
      <c r="K1575">
        <v>86</v>
      </c>
      <c r="L1575">
        <v>5</v>
      </c>
      <c r="M1575">
        <v>17</v>
      </c>
      <c r="N1575">
        <v>28</v>
      </c>
      <c r="O1575">
        <v>12</v>
      </c>
    </row>
    <row r="1576" spans="1:15" x14ac:dyDescent="0.25">
      <c r="A1576" t="str">
        <f t="shared" si="24"/>
        <v>31 DayOctober-December 2024Golden Jubilee National HospitalAll Cancer Types* (screened only)</v>
      </c>
      <c r="B1576" t="s">
        <v>255</v>
      </c>
      <c r="C1576" t="s">
        <v>261</v>
      </c>
      <c r="D1576" t="s">
        <v>162</v>
      </c>
      <c r="E1576" t="s">
        <v>200</v>
      </c>
      <c r="F1576">
        <v>2</v>
      </c>
      <c r="G1576" t="s">
        <v>257</v>
      </c>
      <c r="H1576" t="s">
        <v>257</v>
      </c>
      <c r="I1576">
        <v>0</v>
      </c>
      <c r="J1576">
        <v>0</v>
      </c>
      <c r="K1576">
        <v>2</v>
      </c>
      <c r="L1576">
        <v>0</v>
      </c>
      <c r="M1576">
        <v>1</v>
      </c>
    </row>
    <row r="1577" spans="1:15" x14ac:dyDescent="0.25">
      <c r="A1577" t="str">
        <f t="shared" si="24"/>
        <v>31 DayOctober-December 2024Golden Jubilee National HospitalColorectal</v>
      </c>
      <c r="B1577" t="s">
        <v>255</v>
      </c>
      <c r="C1577" t="s">
        <v>261</v>
      </c>
      <c r="D1577" t="s">
        <v>162</v>
      </c>
      <c r="E1577" t="s">
        <v>26</v>
      </c>
      <c r="F1577">
        <v>5</v>
      </c>
      <c r="G1577" t="s">
        <v>257</v>
      </c>
      <c r="H1577" t="s">
        <v>257</v>
      </c>
      <c r="I1577">
        <v>0</v>
      </c>
      <c r="J1577">
        <v>0</v>
      </c>
      <c r="K1577">
        <v>5</v>
      </c>
      <c r="L1577">
        <v>0</v>
      </c>
      <c r="M1577">
        <v>3</v>
      </c>
      <c r="O1577">
        <v>16</v>
      </c>
    </row>
    <row r="1578" spans="1:15" x14ac:dyDescent="0.25">
      <c r="A1578" t="str">
        <f t="shared" si="24"/>
        <v>31 DayOctober-December 2024Golden Jubilee National HospitalColorectal (screened excluded)</v>
      </c>
      <c r="B1578" t="s">
        <v>255</v>
      </c>
      <c r="C1578" t="s">
        <v>261</v>
      </c>
      <c r="D1578" t="s">
        <v>162</v>
      </c>
      <c r="E1578" t="s">
        <v>27</v>
      </c>
      <c r="F1578">
        <v>3</v>
      </c>
      <c r="G1578" t="s">
        <v>257</v>
      </c>
      <c r="H1578" t="s">
        <v>257</v>
      </c>
      <c r="I1578">
        <v>0</v>
      </c>
      <c r="J1578">
        <v>0</v>
      </c>
      <c r="K1578">
        <v>3</v>
      </c>
      <c r="L1578">
        <v>0</v>
      </c>
      <c r="M1578">
        <v>2</v>
      </c>
    </row>
    <row r="1579" spans="1:15" x14ac:dyDescent="0.25">
      <c r="A1579" t="str">
        <f t="shared" si="24"/>
        <v>31 DayOctober-December 2024Golden Jubilee National HospitalColorectal (screened only)</v>
      </c>
      <c r="B1579" t="s">
        <v>255</v>
      </c>
      <c r="C1579" t="s">
        <v>261</v>
      </c>
      <c r="D1579" t="s">
        <v>162</v>
      </c>
      <c r="E1579" t="s">
        <v>28</v>
      </c>
      <c r="F1579">
        <v>2</v>
      </c>
      <c r="G1579" t="s">
        <v>257</v>
      </c>
      <c r="H1579" t="s">
        <v>257</v>
      </c>
      <c r="I1579">
        <v>0</v>
      </c>
      <c r="J1579">
        <v>0</v>
      </c>
      <c r="K1579">
        <v>2</v>
      </c>
      <c r="L1579">
        <v>0</v>
      </c>
      <c r="M1579">
        <v>1</v>
      </c>
    </row>
    <row r="1580" spans="1:15" x14ac:dyDescent="0.25">
      <c r="A1580" t="str">
        <f t="shared" si="24"/>
        <v>31 DayOctober-December 2024Golden Jubilee National HospitalHead &amp; Neck</v>
      </c>
      <c r="B1580" t="s">
        <v>255</v>
      </c>
      <c r="C1580" t="s">
        <v>261</v>
      </c>
      <c r="D1580" t="s">
        <v>162</v>
      </c>
      <c r="E1580" t="s">
        <v>29</v>
      </c>
      <c r="F1580">
        <v>1</v>
      </c>
      <c r="G1580" t="s">
        <v>257</v>
      </c>
      <c r="H1580" t="s">
        <v>257</v>
      </c>
      <c r="I1580">
        <v>0</v>
      </c>
      <c r="J1580">
        <v>0</v>
      </c>
      <c r="K1580">
        <v>1</v>
      </c>
      <c r="L1580">
        <v>0</v>
      </c>
      <c r="M1580">
        <v>1</v>
      </c>
    </row>
    <row r="1581" spans="1:15" x14ac:dyDescent="0.25">
      <c r="A1581" t="str">
        <f t="shared" si="24"/>
        <v>31 DayOctober-December 2024Golden Jubilee National HospitalLung</v>
      </c>
      <c r="B1581" t="s">
        <v>255</v>
      </c>
      <c r="C1581" t="s">
        <v>261</v>
      </c>
      <c r="D1581" t="s">
        <v>162</v>
      </c>
      <c r="E1581" t="s">
        <v>30</v>
      </c>
      <c r="F1581">
        <v>82</v>
      </c>
      <c r="G1581" t="s">
        <v>257</v>
      </c>
      <c r="H1581" t="s">
        <v>257</v>
      </c>
      <c r="I1581">
        <v>0</v>
      </c>
      <c r="J1581">
        <v>0</v>
      </c>
      <c r="K1581">
        <v>82</v>
      </c>
      <c r="L1581">
        <v>5</v>
      </c>
      <c r="M1581">
        <v>14</v>
      </c>
      <c r="N1581">
        <v>28</v>
      </c>
      <c r="O1581">
        <v>10</v>
      </c>
    </row>
    <row r="1582" spans="1:15" x14ac:dyDescent="0.25">
      <c r="A1582" t="str">
        <f t="shared" si="24"/>
        <v>31 DayOctober-December 2024NCAAll Cancer Types*</v>
      </c>
      <c r="B1582" t="s">
        <v>255</v>
      </c>
      <c r="C1582" t="s">
        <v>261</v>
      </c>
      <c r="D1582" t="s">
        <v>156</v>
      </c>
      <c r="E1582" t="s">
        <v>198</v>
      </c>
      <c r="F1582">
        <v>1853</v>
      </c>
      <c r="G1582" t="s">
        <v>257</v>
      </c>
      <c r="H1582" t="s">
        <v>257</v>
      </c>
      <c r="I1582">
        <v>35</v>
      </c>
      <c r="J1582">
        <v>1.88882892606584</v>
      </c>
      <c r="K1582">
        <v>1818</v>
      </c>
      <c r="L1582">
        <v>53</v>
      </c>
      <c r="M1582">
        <v>253</v>
      </c>
      <c r="N1582">
        <v>14</v>
      </c>
      <c r="O1582">
        <v>16</v>
      </c>
    </row>
    <row r="1583" spans="1:15" x14ac:dyDescent="0.25">
      <c r="A1583" t="str">
        <f t="shared" si="24"/>
        <v>31 DayOctober-December 2024NCAAll Cancer Types* (screened excluded)</v>
      </c>
      <c r="B1583" t="s">
        <v>255</v>
      </c>
      <c r="C1583" t="s">
        <v>261</v>
      </c>
      <c r="D1583" t="s">
        <v>156</v>
      </c>
      <c r="E1583" t="s">
        <v>199</v>
      </c>
      <c r="F1583">
        <v>1657</v>
      </c>
      <c r="G1583" t="s">
        <v>257</v>
      </c>
      <c r="H1583" t="s">
        <v>257</v>
      </c>
      <c r="I1583">
        <v>34</v>
      </c>
      <c r="J1583">
        <v>2.0519010259505102</v>
      </c>
      <c r="K1583">
        <v>1623</v>
      </c>
      <c r="L1583">
        <v>39</v>
      </c>
      <c r="M1583">
        <v>200</v>
      </c>
      <c r="N1583">
        <v>14</v>
      </c>
      <c r="O1583">
        <v>16</v>
      </c>
    </row>
    <row r="1584" spans="1:15" x14ac:dyDescent="0.25">
      <c r="A1584" t="str">
        <f t="shared" si="24"/>
        <v>31 DayOctober-December 2024NCAAll Cancer Types* (screened only)</v>
      </c>
      <c r="B1584" t="s">
        <v>255</v>
      </c>
      <c r="C1584" t="s">
        <v>261</v>
      </c>
      <c r="D1584" t="s">
        <v>156</v>
      </c>
      <c r="E1584" t="s">
        <v>200</v>
      </c>
      <c r="F1584">
        <v>196</v>
      </c>
      <c r="G1584" t="s">
        <v>257</v>
      </c>
      <c r="H1584" t="s">
        <v>257</v>
      </c>
      <c r="I1584">
        <v>1</v>
      </c>
      <c r="J1584">
        <v>0.51020408163265296</v>
      </c>
      <c r="K1584">
        <v>195</v>
      </c>
      <c r="L1584">
        <v>14</v>
      </c>
      <c r="M1584">
        <v>53</v>
      </c>
      <c r="N1584">
        <v>15</v>
      </c>
      <c r="O1584">
        <v>14</v>
      </c>
    </row>
    <row r="1585" spans="1:15" x14ac:dyDescent="0.25">
      <c r="A1585" t="str">
        <f t="shared" si="24"/>
        <v>31 DayOctober-December 2024NCABreast</v>
      </c>
      <c r="B1585" t="s">
        <v>255</v>
      </c>
      <c r="C1585" t="s">
        <v>261</v>
      </c>
      <c r="D1585" t="s">
        <v>156</v>
      </c>
      <c r="E1585" t="s">
        <v>22</v>
      </c>
      <c r="F1585">
        <v>358</v>
      </c>
      <c r="G1585" t="s">
        <v>257</v>
      </c>
      <c r="H1585" t="s">
        <v>257</v>
      </c>
      <c r="I1585">
        <v>0</v>
      </c>
      <c r="J1585">
        <v>0</v>
      </c>
      <c r="K1585">
        <v>358</v>
      </c>
      <c r="L1585">
        <v>22</v>
      </c>
      <c r="M1585">
        <v>82</v>
      </c>
      <c r="N1585">
        <v>10</v>
      </c>
      <c r="O1585">
        <v>14</v>
      </c>
    </row>
    <row r="1586" spans="1:15" x14ac:dyDescent="0.25">
      <c r="A1586" t="str">
        <f t="shared" si="24"/>
        <v>31 DayOctober-December 2024NCABreast (screened excluded)</v>
      </c>
      <c r="B1586" t="s">
        <v>255</v>
      </c>
      <c r="C1586" t="s">
        <v>261</v>
      </c>
      <c r="D1586" t="s">
        <v>156</v>
      </c>
      <c r="E1586" t="s">
        <v>201</v>
      </c>
      <c r="F1586">
        <v>202</v>
      </c>
      <c r="G1586" t="s">
        <v>257</v>
      </c>
      <c r="H1586" t="s">
        <v>257</v>
      </c>
      <c r="I1586">
        <v>0</v>
      </c>
      <c r="J1586">
        <v>0</v>
      </c>
      <c r="K1586">
        <v>202</v>
      </c>
      <c r="L1586">
        <v>11</v>
      </c>
      <c r="M1586">
        <v>45</v>
      </c>
      <c r="N1586">
        <v>9</v>
      </c>
      <c r="O1586">
        <v>12</v>
      </c>
    </row>
    <row r="1587" spans="1:15" x14ac:dyDescent="0.25">
      <c r="A1587" t="str">
        <f t="shared" si="24"/>
        <v>31 DayOctober-December 2024NCABreast (screened only)</v>
      </c>
      <c r="B1587" t="s">
        <v>255</v>
      </c>
      <c r="C1587" t="s">
        <v>261</v>
      </c>
      <c r="D1587" t="s">
        <v>156</v>
      </c>
      <c r="E1587" t="s">
        <v>202</v>
      </c>
      <c r="F1587">
        <v>156</v>
      </c>
      <c r="G1587" t="s">
        <v>257</v>
      </c>
      <c r="H1587" t="s">
        <v>257</v>
      </c>
      <c r="I1587">
        <v>0</v>
      </c>
      <c r="J1587">
        <v>0</v>
      </c>
      <c r="K1587">
        <v>156</v>
      </c>
      <c r="L1587">
        <v>11</v>
      </c>
      <c r="M1587">
        <v>37</v>
      </c>
      <c r="N1587">
        <v>12</v>
      </c>
      <c r="O1587">
        <v>18</v>
      </c>
    </row>
    <row r="1588" spans="1:15" x14ac:dyDescent="0.25">
      <c r="A1588" t="str">
        <f t="shared" si="24"/>
        <v>31 DayOctober-December 2024NCACervical</v>
      </c>
      <c r="B1588" t="s">
        <v>255</v>
      </c>
      <c r="C1588" t="s">
        <v>261</v>
      </c>
      <c r="D1588" t="s">
        <v>156</v>
      </c>
      <c r="E1588" t="s">
        <v>23</v>
      </c>
      <c r="F1588">
        <v>25</v>
      </c>
      <c r="G1588" t="s">
        <v>257</v>
      </c>
      <c r="H1588" t="s">
        <v>257</v>
      </c>
      <c r="I1588">
        <v>2</v>
      </c>
      <c r="J1588">
        <v>8</v>
      </c>
      <c r="K1588">
        <v>23</v>
      </c>
      <c r="L1588">
        <v>1</v>
      </c>
      <c r="M1588">
        <v>3</v>
      </c>
      <c r="O1588">
        <v>5</v>
      </c>
    </row>
    <row r="1589" spans="1:15" x14ac:dyDescent="0.25">
      <c r="A1589" t="str">
        <f t="shared" si="24"/>
        <v>31 DayOctober-December 2024NCACervical (screened excluded)</v>
      </c>
      <c r="B1589" t="s">
        <v>255</v>
      </c>
      <c r="C1589" t="s">
        <v>261</v>
      </c>
      <c r="D1589" t="s">
        <v>156</v>
      </c>
      <c r="E1589" t="s">
        <v>24</v>
      </c>
      <c r="F1589">
        <v>18</v>
      </c>
      <c r="G1589" t="s">
        <v>257</v>
      </c>
      <c r="H1589" t="s">
        <v>257</v>
      </c>
      <c r="I1589">
        <v>2</v>
      </c>
      <c r="J1589">
        <v>11.1111111111111</v>
      </c>
      <c r="K1589">
        <v>16</v>
      </c>
      <c r="L1589">
        <v>0</v>
      </c>
      <c r="M1589">
        <v>1</v>
      </c>
    </row>
    <row r="1590" spans="1:15" x14ac:dyDescent="0.25">
      <c r="A1590" t="str">
        <f t="shared" si="24"/>
        <v>31 DayOctober-December 2024NCACervical (screened only)</v>
      </c>
      <c r="B1590" t="s">
        <v>255</v>
      </c>
      <c r="C1590" t="s">
        <v>261</v>
      </c>
      <c r="D1590" t="s">
        <v>156</v>
      </c>
      <c r="E1590" t="s">
        <v>25</v>
      </c>
      <c r="F1590">
        <v>7</v>
      </c>
      <c r="G1590" t="s">
        <v>257</v>
      </c>
      <c r="H1590" t="s">
        <v>257</v>
      </c>
      <c r="I1590">
        <v>0</v>
      </c>
      <c r="J1590">
        <v>0</v>
      </c>
      <c r="K1590">
        <v>7</v>
      </c>
      <c r="L1590">
        <v>1</v>
      </c>
      <c r="M1590">
        <v>2</v>
      </c>
    </row>
    <row r="1591" spans="1:15" x14ac:dyDescent="0.25">
      <c r="A1591" t="str">
        <f t="shared" si="24"/>
        <v>31 DayOctober-December 2024NCAColorectal</v>
      </c>
      <c r="B1591" t="s">
        <v>255</v>
      </c>
      <c r="C1591" t="s">
        <v>261</v>
      </c>
      <c r="D1591" t="s">
        <v>156</v>
      </c>
      <c r="E1591" t="s">
        <v>26</v>
      </c>
      <c r="F1591">
        <v>230</v>
      </c>
      <c r="G1591" t="s">
        <v>257</v>
      </c>
      <c r="H1591" t="s">
        <v>257</v>
      </c>
      <c r="I1591">
        <v>7</v>
      </c>
      <c r="J1591">
        <v>3.0434782608695699</v>
      </c>
      <c r="K1591">
        <v>223</v>
      </c>
      <c r="L1591">
        <v>5</v>
      </c>
      <c r="M1591">
        <v>51</v>
      </c>
      <c r="N1591">
        <v>20</v>
      </c>
      <c r="O1591">
        <v>15</v>
      </c>
    </row>
    <row r="1592" spans="1:15" x14ac:dyDescent="0.25">
      <c r="A1592" t="str">
        <f t="shared" si="24"/>
        <v>31 DayOctober-December 2024NCAColorectal (screened excluded)</v>
      </c>
      <c r="B1592" t="s">
        <v>255</v>
      </c>
      <c r="C1592" t="s">
        <v>261</v>
      </c>
      <c r="D1592" t="s">
        <v>156</v>
      </c>
      <c r="E1592" t="s">
        <v>27</v>
      </c>
      <c r="F1592">
        <v>197</v>
      </c>
      <c r="G1592" t="s">
        <v>257</v>
      </c>
      <c r="H1592" t="s">
        <v>257</v>
      </c>
      <c r="I1592">
        <v>6</v>
      </c>
      <c r="J1592">
        <v>3.0456852791878202</v>
      </c>
      <c r="K1592">
        <v>191</v>
      </c>
      <c r="L1592">
        <v>3</v>
      </c>
      <c r="M1592">
        <v>37</v>
      </c>
      <c r="N1592">
        <v>20</v>
      </c>
      <c r="O1592">
        <v>17</v>
      </c>
    </row>
    <row r="1593" spans="1:15" x14ac:dyDescent="0.25">
      <c r="A1593" t="str">
        <f t="shared" si="24"/>
        <v>31 DayOctober-December 2024NCAColorectal (screened only)</v>
      </c>
      <c r="B1593" t="s">
        <v>255</v>
      </c>
      <c r="C1593" t="s">
        <v>261</v>
      </c>
      <c r="D1593" t="s">
        <v>156</v>
      </c>
      <c r="E1593" t="s">
        <v>28</v>
      </c>
      <c r="F1593">
        <v>33</v>
      </c>
      <c r="G1593" t="s">
        <v>257</v>
      </c>
      <c r="H1593" t="s">
        <v>257</v>
      </c>
      <c r="I1593">
        <v>1</v>
      </c>
      <c r="J1593">
        <v>3.0303030303030298</v>
      </c>
      <c r="K1593">
        <v>32</v>
      </c>
      <c r="L1593">
        <v>2</v>
      </c>
      <c r="M1593">
        <v>14</v>
      </c>
      <c r="O1593">
        <v>10</v>
      </c>
    </row>
    <row r="1594" spans="1:15" x14ac:dyDescent="0.25">
      <c r="A1594" t="str">
        <f t="shared" si="24"/>
        <v>31 DayOctober-December 2024NCAHead &amp; Neck</v>
      </c>
      <c r="B1594" t="s">
        <v>255</v>
      </c>
      <c r="C1594" t="s">
        <v>261</v>
      </c>
      <c r="D1594" t="s">
        <v>156</v>
      </c>
      <c r="E1594" t="s">
        <v>29</v>
      </c>
      <c r="F1594">
        <v>60</v>
      </c>
      <c r="G1594" t="s">
        <v>257</v>
      </c>
      <c r="H1594" t="s">
        <v>257</v>
      </c>
      <c r="I1594">
        <v>3</v>
      </c>
      <c r="J1594">
        <v>5</v>
      </c>
      <c r="K1594">
        <v>57</v>
      </c>
      <c r="L1594">
        <v>1</v>
      </c>
      <c r="M1594">
        <v>8</v>
      </c>
      <c r="O1594">
        <v>16</v>
      </c>
    </row>
    <row r="1595" spans="1:15" x14ac:dyDescent="0.25">
      <c r="A1595" t="str">
        <f t="shared" si="24"/>
        <v>31 DayOctober-December 2024NCALung</v>
      </c>
      <c r="B1595" t="s">
        <v>255</v>
      </c>
      <c r="C1595" t="s">
        <v>261</v>
      </c>
      <c r="D1595" t="s">
        <v>156</v>
      </c>
      <c r="E1595" t="s">
        <v>30</v>
      </c>
      <c r="F1595">
        <v>270</v>
      </c>
      <c r="G1595" t="s">
        <v>257</v>
      </c>
      <c r="H1595" t="s">
        <v>257</v>
      </c>
      <c r="I1595">
        <v>12</v>
      </c>
      <c r="J1595">
        <v>4.4444444444444402</v>
      </c>
      <c r="K1595">
        <v>258</v>
      </c>
      <c r="L1595">
        <v>9</v>
      </c>
      <c r="M1595">
        <v>15</v>
      </c>
      <c r="N1595">
        <v>10</v>
      </c>
      <c r="O1595">
        <v>10</v>
      </c>
    </row>
    <row r="1596" spans="1:15" x14ac:dyDescent="0.25">
      <c r="A1596" t="str">
        <f t="shared" si="24"/>
        <v>31 DayOctober-December 2024NCALymphoma</v>
      </c>
      <c r="B1596" t="s">
        <v>255</v>
      </c>
      <c r="C1596" t="s">
        <v>261</v>
      </c>
      <c r="D1596" t="s">
        <v>156</v>
      </c>
      <c r="E1596" t="s">
        <v>31</v>
      </c>
      <c r="F1596">
        <v>62</v>
      </c>
      <c r="G1596" t="s">
        <v>257</v>
      </c>
      <c r="H1596" t="s">
        <v>257</v>
      </c>
      <c r="I1596">
        <v>0</v>
      </c>
      <c r="J1596">
        <v>0</v>
      </c>
      <c r="K1596">
        <v>62</v>
      </c>
      <c r="L1596">
        <v>0</v>
      </c>
      <c r="M1596">
        <v>2</v>
      </c>
    </row>
    <row r="1597" spans="1:15" x14ac:dyDescent="0.25">
      <c r="A1597" t="str">
        <f t="shared" si="24"/>
        <v>31 DayOctober-December 2024NCAMelanoma</v>
      </c>
      <c r="B1597" t="s">
        <v>255</v>
      </c>
      <c r="C1597" t="s">
        <v>261</v>
      </c>
      <c r="D1597" t="s">
        <v>156</v>
      </c>
      <c r="E1597" t="s">
        <v>32</v>
      </c>
      <c r="F1597">
        <v>97</v>
      </c>
      <c r="G1597" t="s">
        <v>257</v>
      </c>
      <c r="H1597" t="s">
        <v>257</v>
      </c>
      <c r="I1597">
        <v>1</v>
      </c>
      <c r="J1597">
        <v>1.0309278350515501</v>
      </c>
      <c r="K1597">
        <v>96</v>
      </c>
      <c r="L1597">
        <v>0</v>
      </c>
      <c r="M1597">
        <v>1</v>
      </c>
    </row>
    <row r="1598" spans="1:15" x14ac:dyDescent="0.25">
      <c r="A1598" t="str">
        <f t="shared" si="24"/>
        <v>31 DayOctober-December 2024NCAOvarian</v>
      </c>
      <c r="B1598" t="s">
        <v>255</v>
      </c>
      <c r="C1598" t="s">
        <v>261</v>
      </c>
      <c r="D1598" t="s">
        <v>156</v>
      </c>
      <c r="E1598" t="s">
        <v>33</v>
      </c>
      <c r="F1598">
        <v>32</v>
      </c>
      <c r="G1598" t="s">
        <v>257</v>
      </c>
      <c r="H1598" t="s">
        <v>257</v>
      </c>
      <c r="I1598">
        <v>1</v>
      </c>
      <c r="J1598">
        <v>3.125</v>
      </c>
      <c r="K1598">
        <v>31</v>
      </c>
      <c r="L1598">
        <v>2</v>
      </c>
      <c r="M1598">
        <v>3</v>
      </c>
      <c r="O1598">
        <v>17</v>
      </c>
    </row>
    <row r="1599" spans="1:15" x14ac:dyDescent="0.25">
      <c r="A1599" t="str">
        <f t="shared" si="24"/>
        <v>31 DayOctober-December 2024NCAUpper GI</v>
      </c>
      <c r="B1599" t="s">
        <v>255</v>
      </c>
      <c r="C1599" t="s">
        <v>261</v>
      </c>
      <c r="D1599" t="s">
        <v>156</v>
      </c>
      <c r="E1599" t="s">
        <v>34</v>
      </c>
      <c r="F1599">
        <v>185</v>
      </c>
      <c r="G1599" t="s">
        <v>257</v>
      </c>
      <c r="H1599" t="s">
        <v>257</v>
      </c>
      <c r="I1599">
        <v>5</v>
      </c>
      <c r="J1599">
        <v>2.7027027027027</v>
      </c>
      <c r="K1599">
        <v>180</v>
      </c>
      <c r="L1599">
        <v>1</v>
      </c>
      <c r="M1599">
        <v>11</v>
      </c>
      <c r="O1599">
        <v>21</v>
      </c>
    </row>
    <row r="1600" spans="1:15" x14ac:dyDescent="0.25">
      <c r="A1600" t="str">
        <f t="shared" si="24"/>
        <v>31 DayOctober-December 2024NCAUpper GI - Hepatopancreatobiliary</v>
      </c>
      <c r="B1600" t="s">
        <v>255</v>
      </c>
      <c r="C1600" t="s">
        <v>261</v>
      </c>
      <c r="D1600" t="s">
        <v>156</v>
      </c>
      <c r="E1600" t="s">
        <v>203</v>
      </c>
      <c r="F1600">
        <v>97</v>
      </c>
      <c r="G1600" t="s">
        <v>257</v>
      </c>
      <c r="H1600" t="s">
        <v>257</v>
      </c>
      <c r="I1600">
        <v>5</v>
      </c>
      <c r="J1600">
        <v>5.1546391752577296</v>
      </c>
      <c r="K1600">
        <v>92</v>
      </c>
      <c r="L1600">
        <v>1</v>
      </c>
      <c r="M1600">
        <v>4</v>
      </c>
      <c r="O1600">
        <v>35</v>
      </c>
    </row>
    <row r="1601" spans="1:15" x14ac:dyDescent="0.25">
      <c r="A1601" t="str">
        <f t="shared" si="24"/>
        <v>31 DayOctober-December 2024NCAUpper GI - Oesophagogastric</v>
      </c>
      <c r="B1601" t="s">
        <v>255</v>
      </c>
      <c r="C1601" t="s">
        <v>261</v>
      </c>
      <c r="D1601" t="s">
        <v>156</v>
      </c>
      <c r="E1601" t="s">
        <v>204</v>
      </c>
      <c r="F1601">
        <v>88</v>
      </c>
      <c r="G1601" t="s">
        <v>257</v>
      </c>
      <c r="H1601" t="s">
        <v>257</v>
      </c>
      <c r="I1601">
        <v>0</v>
      </c>
      <c r="J1601">
        <v>0</v>
      </c>
      <c r="K1601">
        <v>88</v>
      </c>
      <c r="L1601">
        <v>0</v>
      </c>
      <c r="M1601">
        <v>7</v>
      </c>
      <c r="O1601">
        <v>21</v>
      </c>
    </row>
    <row r="1602" spans="1:15" x14ac:dyDescent="0.25">
      <c r="A1602" t="str">
        <f t="shared" si="24"/>
        <v>31 DayOctober-December 2024NCAUrological</v>
      </c>
      <c r="B1602" t="s">
        <v>255</v>
      </c>
      <c r="C1602" t="s">
        <v>261</v>
      </c>
      <c r="D1602" t="s">
        <v>156</v>
      </c>
      <c r="E1602" t="s">
        <v>205</v>
      </c>
      <c r="F1602">
        <v>534</v>
      </c>
      <c r="G1602" t="s">
        <v>257</v>
      </c>
      <c r="H1602" t="s">
        <v>257</v>
      </c>
      <c r="I1602">
        <v>4</v>
      </c>
      <c r="J1602">
        <v>0.74906367041198496</v>
      </c>
      <c r="K1602">
        <v>530</v>
      </c>
      <c r="L1602">
        <v>12</v>
      </c>
      <c r="M1602">
        <v>77</v>
      </c>
      <c r="N1602">
        <v>32</v>
      </c>
      <c r="O1602">
        <v>21</v>
      </c>
    </row>
    <row r="1603" spans="1:15" x14ac:dyDescent="0.25">
      <c r="A1603" t="str">
        <f t="shared" ref="A1603:A1666" si="25">CONCATENATE(B1603,C1603,D1603,E1603)</f>
        <v>31 DayOctober-December 2024NCAUrology - Bladder</v>
      </c>
      <c r="B1603" t="s">
        <v>255</v>
      </c>
      <c r="C1603" t="s">
        <v>261</v>
      </c>
      <c r="D1603" t="s">
        <v>156</v>
      </c>
      <c r="E1603" t="s">
        <v>206</v>
      </c>
      <c r="F1603">
        <v>74</v>
      </c>
      <c r="G1603" t="s">
        <v>257</v>
      </c>
      <c r="H1603" t="s">
        <v>257</v>
      </c>
      <c r="I1603">
        <v>0</v>
      </c>
      <c r="J1603">
        <v>0</v>
      </c>
      <c r="K1603">
        <v>74</v>
      </c>
      <c r="L1603">
        <v>2</v>
      </c>
      <c r="M1603">
        <v>35</v>
      </c>
      <c r="O1603">
        <v>16</v>
      </c>
    </row>
    <row r="1604" spans="1:15" x14ac:dyDescent="0.25">
      <c r="A1604" t="str">
        <f t="shared" si="25"/>
        <v>31 DayOctober-December 2024NCAUrology - Other</v>
      </c>
      <c r="B1604" t="s">
        <v>255</v>
      </c>
      <c r="C1604" t="s">
        <v>261</v>
      </c>
      <c r="D1604" t="s">
        <v>156</v>
      </c>
      <c r="E1604" t="s">
        <v>207</v>
      </c>
      <c r="F1604">
        <v>78</v>
      </c>
      <c r="G1604" t="s">
        <v>257</v>
      </c>
      <c r="H1604" t="s">
        <v>257</v>
      </c>
      <c r="I1604">
        <v>1</v>
      </c>
      <c r="J1604">
        <v>1.2820512820512799</v>
      </c>
      <c r="K1604">
        <v>77</v>
      </c>
      <c r="L1604">
        <v>0</v>
      </c>
      <c r="M1604">
        <v>16</v>
      </c>
      <c r="O1604">
        <v>42</v>
      </c>
    </row>
    <row r="1605" spans="1:15" x14ac:dyDescent="0.25">
      <c r="A1605" t="str">
        <f t="shared" si="25"/>
        <v>31 DayOctober-December 2024NCAUrology - Prostate</v>
      </c>
      <c r="B1605" t="s">
        <v>255</v>
      </c>
      <c r="C1605" t="s">
        <v>261</v>
      </c>
      <c r="D1605" t="s">
        <v>156</v>
      </c>
      <c r="E1605" t="s">
        <v>208</v>
      </c>
      <c r="F1605">
        <v>382</v>
      </c>
      <c r="G1605" t="s">
        <v>257</v>
      </c>
      <c r="H1605" t="s">
        <v>257</v>
      </c>
      <c r="I1605">
        <v>3</v>
      </c>
      <c r="J1605">
        <v>0.78534031413612604</v>
      </c>
      <c r="K1605">
        <v>379</v>
      </c>
      <c r="L1605">
        <v>10</v>
      </c>
      <c r="M1605">
        <v>26</v>
      </c>
      <c r="N1605">
        <v>36</v>
      </c>
      <c r="O1605">
        <v>22</v>
      </c>
    </row>
    <row r="1606" spans="1:15" x14ac:dyDescent="0.25">
      <c r="A1606" t="str">
        <f t="shared" si="25"/>
        <v>31 DayOctober-December 2024NHS Ayrshire &amp; ArranAll Cancer Types*</v>
      </c>
      <c r="B1606" t="s">
        <v>255</v>
      </c>
      <c r="C1606" t="s">
        <v>261</v>
      </c>
      <c r="D1606" t="s">
        <v>163</v>
      </c>
      <c r="E1606" t="s">
        <v>198</v>
      </c>
      <c r="F1606">
        <v>403</v>
      </c>
      <c r="G1606" t="s">
        <v>257</v>
      </c>
      <c r="H1606" t="s">
        <v>257</v>
      </c>
      <c r="I1606">
        <v>10</v>
      </c>
      <c r="J1606">
        <v>2.4813895781637698</v>
      </c>
      <c r="K1606">
        <v>393</v>
      </c>
      <c r="L1606">
        <v>6</v>
      </c>
      <c r="M1606">
        <v>26</v>
      </c>
      <c r="N1606">
        <v>28</v>
      </c>
      <c r="O1606">
        <v>10</v>
      </c>
    </row>
    <row r="1607" spans="1:15" x14ac:dyDescent="0.25">
      <c r="A1607" t="str">
        <f t="shared" si="25"/>
        <v>31 DayOctober-December 2024NHS Ayrshire &amp; ArranAll Cancer Types* (screened excluded)</v>
      </c>
      <c r="B1607" t="s">
        <v>255</v>
      </c>
      <c r="C1607" t="s">
        <v>261</v>
      </c>
      <c r="D1607" t="s">
        <v>163</v>
      </c>
      <c r="E1607" t="s">
        <v>199</v>
      </c>
      <c r="F1607">
        <v>347</v>
      </c>
      <c r="G1607" t="s">
        <v>257</v>
      </c>
      <c r="H1607" t="s">
        <v>257</v>
      </c>
      <c r="I1607">
        <v>9</v>
      </c>
      <c r="J1607">
        <v>2.5936599423631099</v>
      </c>
      <c r="K1607">
        <v>338</v>
      </c>
      <c r="L1607">
        <v>4</v>
      </c>
      <c r="M1607">
        <v>17</v>
      </c>
      <c r="N1607">
        <v>38</v>
      </c>
      <c r="O1607">
        <v>11</v>
      </c>
    </row>
    <row r="1608" spans="1:15" x14ac:dyDescent="0.25">
      <c r="A1608" t="str">
        <f t="shared" si="25"/>
        <v>31 DayOctober-December 2024NHS Ayrshire &amp; ArranAll Cancer Types* (screened only)</v>
      </c>
      <c r="B1608" t="s">
        <v>255</v>
      </c>
      <c r="C1608" t="s">
        <v>261</v>
      </c>
      <c r="D1608" t="s">
        <v>163</v>
      </c>
      <c r="E1608" t="s">
        <v>200</v>
      </c>
      <c r="F1608">
        <v>56</v>
      </c>
      <c r="G1608" t="s">
        <v>257</v>
      </c>
      <c r="H1608" t="s">
        <v>257</v>
      </c>
      <c r="I1608">
        <v>1</v>
      </c>
      <c r="J1608">
        <v>1.78571428571429</v>
      </c>
      <c r="K1608">
        <v>55</v>
      </c>
      <c r="L1608">
        <v>2</v>
      </c>
      <c r="M1608">
        <v>9</v>
      </c>
      <c r="O1608">
        <v>10</v>
      </c>
    </row>
    <row r="1609" spans="1:15" x14ac:dyDescent="0.25">
      <c r="A1609" t="str">
        <f t="shared" si="25"/>
        <v>31 DayOctober-December 2024NHS Ayrshire &amp; ArranBreast</v>
      </c>
      <c r="B1609" t="s">
        <v>255</v>
      </c>
      <c r="C1609" t="s">
        <v>261</v>
      </c>
      <c r="D1609" t="s">
        <v>163</v>
      </c>
      <c r="E1609" t="s">
        <v>22</v>
      </c>
      <c r="F1609">
        <v>96</v>
      </c>
      <c r="G1609" t="s">
        <v>257</v>
      </c>
      <c r="H1609" t="s">
        <v>257</v>
      </c>
      <c r="I1609">
        <v>1</v>
      </c>
      <c r="J1609">
        <v>1.0416666666666701</v>
      </c>
      <c r="K1609">
        <v>95</v>
      </c>
      <c r="L1609">
        <v>1</v>
      </c>
      <c r="M1609">
        <v>8</v>
      </c>
      <c r="O1609">
        <v>8</v>
      </c>
    </row>
    <row r="1610" spans="1:15" x14ac:dyDescent="0.25">
      <c r="A1610" t="str">
        <f t="shared" si="25"/>
        <v>31 DayOctober-December 2024NHS Ayrshire &amp; ArranBreast (screened excluded)</v>
      </c>
      <c r="B1610" t="s">
        <v>255</v>
      </c>
      <c r="C1610" t="s">
        <v>261</v>
      </c>
      <c r="D1610" t="s">
        <v>163</v>
      </c>
      <c r="E1610" t="s">
        <v>201</v>
      </c>
      <c r="F1610">
        <v>53</v>
      </c>
      <c r="G1610" t="s">
        <v>257</v>
      </c>
      <c r="H1610" t="s">
        <v>257</v>
      </c>
      <c r="I1610">
        <v>0</v>
      </c>
      <c r="J1610">
        <v>0</v>
      </c>
      <c r="K1610">
        <v>53</v>
      </c>
      <c r="L1610">
        <v>0</v>
      </c>
      <c r="M1610">
        <v>4</v>
      </c>
      <c r="O1610">
        <v>6</v>
      </c>
    </row>
    <row r="1611" spans="1:15" x14ac:dyDescent="0.25">
      <c r="A1611" t="str">
        <f t="shared" si="25"/>
        <v>31 DayOctober-December 2024NHS Ayrshire &amp; ArranBreast (screened only)</v>
      </c>
      <c r="B1611" t="s">
        <v>255</v>
      </c>
      <c r="C1611" t="s">
        <v>261</v>
      </c>
      <c r="D1611" t="s">
        <v>163</v>
      </c>
      <c r="E1611" t="s">
        <v>202</v>
      </c>
      <c r="F1611">
        <v>43</v>
      </c>
      <c r="G1611" t="s">
        <v>257</v>
      </c>
      <c r="H1611" t="s">
        <v>257</v>
      </c>
      <c r="I1611">
        <v>1</v>
      </c>
      <c r="J1611">
        <v>2.32558139534884</v>
      </c>
      <c r="K1611">
        <v>42</v>
      </c>
      <c r="L1611">
        <v>1</v>
      </c>
      <c r="M1611">
        <v>4</v>
      </c>
      <c r="O1611">
        <v>10</v>
      </c>
    </row>
    <row r="1612" spans="1:15" x14ac:dyDescent="0.25">
      <c r="A1612" t="str">
        <f t="shared" si="25"/>
        <v>31 DayOctober-December 2024NHS Ayrshire &amp; ArranCervical</v>
      </c>
      <c r="B1612" t="s">
        <v>255</v>
      </c>
      <c r="C1612" t="s">
        <v>261</v>
      </c>
      <c r="D1612" t="s">
        <v>163</v>
      </c>
      <c r="E1612" t="s">
        <v>23</v>
      </c>
      <c r="F1612">
        <v>3</v>
      </c>
      <c r="G1612" t="s">
        <v>257</v>
      </c>
      <c r="H1612" t="s">
        <v>257</v>
      </c>
      <c r="I1612">
        <v>0</v>
      </c>
      <c r="J1612">
        <v>0</v>
      </c>
      <c r="K1612">
        <v>3</v>
      </c>
      <c r="L1612">
        <v>0</v>
      </c>
      <c r="M1612">
        <v>0</v>
      </c>
    </row>
    <row r="1613" spans="1:15" x14ac:dyDescent="0.25">
      <c r="A1613" t="str">
        <f t="shared" si="25"/>
        <v>31 DayOctober-December 2024NHS Ayrshire &amp; ArranCervical (screened excluded)</v>
      </c>
      <c r="B1613" t="s">
        <v>255</v>
      </c>
      <c r="C1613" t="s">
        <v>261</v>
      </c>
      <c r="D1613" t="s">
        <v>163</v>
      </c>
      <c r="E1613" t="s">
        <v>24</v>
      </c>
      <c r="F1613">
        <v>1</v>
      </c>
      <c r="G1613" t="s">
        <v>257</v>
      </c>
      <c r="H1613" t="s">
        <v>257</v>
      </c>
      <c r="I1613">
        <v>0</v>
      </c>
      <c r="J1613">
        <v>0</v>
      </c>
      <c r="K1613">
        <v>1</v>
      </c>
      <c r="L1613">
        <v>0</v>
      </c>
      <c r="M1613">
        <v>0</v>
      </c>
    </row>
    <row r="1614" spans="1:15" x14ac:dyDescent="0.25">
      <c r="A1614" t="str">
        <f t="shared" si="25"/>
        <v>31 DayOctober-December 2024NHS Ayrshire &amp; ArranCervical (screened only)</v>
      </c>
      <c r="B1614" t="s">
        <v>255</v>
      </c>
      <c r="C1614" t="s">
        <v>261</v>
      </c>
      <c r="D1614" t="s">
        <v>163</v>
      </c>
      <c r="E1614" t="s">
        <v>25</v>
      </c>
      <c r="F1614">
        <v>2</v>
      </c>
      <c r="G1614" t="s">
        <v>257</v>
      </c>
      <c r="H1614" t="s">
        <v>257</v>
      </c>
      <c r="I1614">
        <v>0</v>
      </c>
      <c r="J1614">
        <v>0</v>
      </c>
      <c r="K1614">
        <v>2</v>
      </c>
      <c r="L1614">
        <v>0</v>
      </c>
      <c r="M1614">
        <v>0</v>
      </c>
    </row>
    <row r="1615" spans="1:15" x14ac:dyDescent="0.25">
      <c r="A1615" t="str">
        <f t="shared" si="25"/>
        <v>31 DayOctober-December 2024NHS Ayrshire &amp; ArranColorectal</v>
      </c>
      <c r="B1615" t="s">
        <v>255</v>
      </c>
      <c r="C1615" t="s">
        <v>261</v>
      </c>
      <c r="D1615" t="s">
        <v>163</v>
      </c>
      <c r="E1615" t="s">
        <v>26</v>
      </c>
      <c r="F1615">
        <v>47</v>
      </c>
      <c r="G1615" t="s">
        <v>257</v>
      </c>
      <c r="H1615" t="s">
        <v>257</v>
      </c>
      <c r="I1615">
        <v>1</v>
      </c>
      <c r="J1615">
        <v>2.12765957446809</v>
      </c>
      <c r="K1615">
        <v>46</v>
      </c>
      <c r="L1615">
        <v>1</v>
      </c>
      <c r="M1615">
        <v>12</v>
      </c>
      <c r="O1615">
        <v>12</v>
      </c>
    </row>
    <row r="1616" spans="1:15" x14ac:dyDescent="0.25">
      <c r="A1616" t="str">
        <f t="shared" si="25"/>
        <v>31 DayOctober-December 2024NHS Ayrshire &amp; ArranColorectal (screened excluded)</v>
      </c>
      <c r="B1616" t="s">
        <v>255</v>
      </c>
      <c r="C1616" t="s">
        <v>261</v>
      </c>
      <c r="D1616" t="s">
        <v>163</v>
      </c>
      <c r="E1616" t="s">
        <v>27</v>
      </c>
      <c r="F1616">
        <v>36</v>
      </c>
      <c r="G1616" t="s">
        <v>257</v>
      </c>
      <c r="H1616" t="s">
        <v>257</v>
      </c>
      <c r="I1616">
        <v>1</v>
      </c>
      <c r="J1616">
        <v>2.7777777777777799</v>
      </c>
      <c r="K1616">
        <v>35</v>
      </c>
      <c r="L1616">
        <v>0</v>
      </c>
      <c r="M1616">
        <v>7</v>
      </c>
      <c r="O1616">
        <v>13</v>
      </c>
    </row>
    <row r="1617" spans="1:15" x14ac:dyDescent="0.25">
      <c r="A1617" t="str">
        <f t="shared" si="25"/>
        <v>31 DayOctober-December 2024NHS Ayrshire &amp; ArranColorectal (screened only)</v>
      </c>
      <c r="B1617" t="s">
        <v>255</v>
      </c>
      <c r="C1617" t="s">
        <v>261</v>
      </c>
      <c r="D1617" t="s">
        <v>163</v>
      </c>
      <c r="E1617" t="s">
        <v>28</v>
      </c>
      <c r="F1617">
        <v>11</v>
      </c>
      <c r="G1617" t="s">
        <v>257</v>
      </c>
      <c r="H1617" t="s">
        <v>257</v>
      </c>
      <c r="I1617">
        <v>0</v>
      </c>
      <c r="J1617">
        <v>0</v>
      </c>
      <c r="K1617">
        <v>11</v>
      </c>
      <c r="L1617">
        <v>1</v>
      </c>
      <c r="M1617">
        <v>5</v>
      </c>
      <c r="O1617">
        <v>10</v>
      </c>
    </row>
    <row r="1618" spans="1:15" x14ac:dyDescent="0.25">
      <c r="A1618" t="str">
        <f t="shared" si="25"/>
        <v>31 DayOctober-December 2024NHS Ayrshire &amp; ArranHead &amp; Neck</v>
      </c>
      <c r="B1618" t="s">
        <v>255</v>
      </c>
      <c r="C1618" t="s">
        <v>261</v>
      </c>
      <c r="D1618" t="s">
        <v>163</v>
      </c>
      <c r="E1618" t="s">
        <v>29</v>
      </c>
      <c r="F1618">
        <v>10</v>
      </c>
      <c r="G1618" t="s">
        <v>257</v>
      </c>
      <c r="H1618" t="s">
        <v>257</v>
      </c>
      <c r="I1618">
        <v>1</v>
      </c>
      <c r="J1618">
        <v>10</v>
      </c>
      <c r="K1618">
        <v>9</v>
      </c>
      <c r="L1618">
        <v>0</v>
      </c>
      <c r="M1618">
        <v>0</v>
      </c>
    </row>
    <row r="1619" spans="1:15" x14ac:dyDescent="0.25">
      <c r="A1619" t="str">
        <f t="shared" si="25"/>
        <v>31 DayOctober-December 2024NHS Ayrshire &amp; ArranLung</v>
      </c>
      <c r="B1619" t="s">
        <v>255</v>
      </c>
      <c r="C1619" t="s">
        <v>261</v>
      </c>
      <c r="D1619" t="s">
        <v>163</v>
      </c>
      <c r="E1619" t="s">
        <v>30</v>
      </c>
      <c r="F1619">
        <v>54</v>
      </c>
      <c r="G1619" t="s">
        <v>257</v>
      </c>
      <c r="H1619" t="s">
        <v>257</v>
      </c>
      <c r="I1619">
        <v>4</v>
      </c>
      <c r="J1619">
        <v>7.4074074074074101</v>
      </c>
      <c r="K1619">
        <v>50</v>
      </c>
      <c r="L1619">
        <v>2</v>
      </c>
      <c r="M1619">
        <v>3</v>
      </c>
      <c r="O1619">
        <v>14</v>
      </c>
    </row>
    <row r="1620" spans="1:15" x14ac:dyDescent="0.25">
      <c r="A1620" t="str">
        <f t="shared" si="25"/>
        <v>31 DayOctober-December 2024NHS Ayrshire &amp; ArranLymphoma</v>
      </c>
      <c r="B1620" t="s">
        <v>255</v>
      </c>
      <c r="C1620" t="s">
        <v>261</v>
      </c>
      <c r="D1620" t="s">
        <v>163</v>
      </c>
      <c r="E1620" t="s">
        <v>31</v>
      </c>
      <c r="F1620">
        <v>19</v>
      </c>
      <c r="G1620" t="s">
        <v>257</v>
      </c>
      <c r="H1620" t="s">
        <v>257</v>
      </c>
      <c r="I1620">
        <v>0</v>
      </c>
      <c r="J1620">
        <v>0</v>
      </c>
      <c r="K1620">
        <v>19</v>
      </c>
      <c r="L1620">
        <v>0</v>
      </c>
      <c r="M1620">
        <v>0</v>
      </c>
    </row>
    <row r="1621" spans="1:15" x14ac:dyDescent="0.25">
      <c r="A1621" t="str">
        <f t="shared" si="25"/>
        <v>31 DayOctober-December 2024NHS Ayrshire &amp; ArranMelanoma</v>
      </c>
      <c r="B1621" t="s">
        <v>255</v>
      </c>
      <c r="C1621" t="s">
        <v>261</v>
      </c>
      <c r="D1621" t="s">
        <v>163</v>
      </c>
      <c r="E1621" t="s">
        <v>32</v>
      </c>
      <c r="F1621">
        <v>18</v>
      </c>
      <c r="G1621" t="s">
        <v>257</v>
      </c>
      <c r="H1621" t="s">
        <v>257</v>
      </c>
      <c r="I1621">
        <v>0</v>
      </c>
      <c r="J1621">
        <v>0</v>
      </c>
      <c r="K1621">
        <v>18</v>
      </c>
      <c r="L1621">
        <v>0</v>
      </c>
      <c r="M1621">
        <v>0</v>
      </c>
    </row>
    <row r="1622" spans="1:15" x14ac:dyDescent="0.25">
      <c r="A1622" t="str">
        <f t="shared" si="25"/>
        <v>31 DayOctober-December 2024NHS Ayrshire &amp; ArranOvarian</v>
      </c>
      <c r="B1622" t="s">
        <v>255</v>
      </c>
      <c r="C1622" t="s">
        <v>261</v>
      </c>
      <c r="D1622" t="s">
        <v>163</v>
      </c>
      <c r="E1622" t="s">
        <v>33</v>
      </c>
      <c r="F1622">
        <v>2</v>
      </c>
      <c r="G1622" t="s">
        <v>257</v>
      </c>
      <c r="H1622" t="s">
        <v>257</v>
      </c>
      <c r="I1622">
        <v>0</v>
      </c>
      <c r="J1622">
        <v>0</v>
      </c>
      <c r="K1622">
        <v>2</v>
      </c>
      <c r="L1622">
        <v>0</v>
      </c>
      <c r="M1622">
        <v>0</v>
      </c>
    </row>
    <row r="1623" spans="1:15" x14ac:dyDescent="0.25">
      <c r="A1623" t="str">
        <f t="shared" si="25"/>
        <v>31 DayOctober-December 2024NHS Ayrshire &amp; ArranUpper GI</v>
      </c>
      <c r="B1623" t="s">
        <v>255</v>
      </c>
      <c r="C1623" t="s">
        <v>261</v>
      </c>
      <c r="D1623" t="s">
        <v>163</v>
      </c>
      <c r="E1623" t="s">
        <v>34</v>
      </c>
      <c r="F1623">
        <v>34</v>
      </c>
      <c r="G1623" t="s">
        <v>257</v>
      </c>
      <c r="H1623" t="s">
        <v>257</v>
      </c>
      <c r="I1623">
        <v>3</v>
      </c>
      <c r="J1623">
        <v>8.8235294117647101</v>
      </c>
      <c r="K1623">
        <v>31</v>
      </c>
      <c r="L1623">
        <v>0</v>
      </c>
      <c r="M1623">
        <v>0</v>
      </c>
    </row>
    <row r="1624" spans="1:15" x14ac:dyDescent="0.25">
      <c r="A1624" t="str">
        <f t="shared" si="25"/>
        <v>31 DayOctober-December 2024NHS Ayrshire &amp; ArranUpper GI - Hepatopancreatobiliary</v>
      </c>
      <c r="B1624" t="s">
        <v>255</v>
      </c>
      <c r="C1624" t="s">
        <v>261</v>
      </c>
      <c r="D1624" t="s">
        <v>163</v>
      </c>
      <c r="E1624" t="s">
        <v>203</v>
      </c>
      <c r="F1624">
        <v>16</v>
      </c>
      <c r="G1624" t="s">
        <v>257</v>
      </c>
      <c r="H1624" t="s">
        <v>257</v>
      </c>
      <c r="I1624">
        <v>3</v>
      </c>
      <c r="J1624">
        <v>18.75</v>
      </c>
      <c r="K1624">
        <v>13</v>
      </c>
      <c r="L1624">
        <v>0</v>
      </c>
      <c r="M1624">
        <v>0</v>
      </c>
    </row>
    <row r="1625" spans="1:15" x14ac:dyDescent="0.25">
      <c r="A1625" t="str">
        <f t="shared" si="25"/>
        <v>31 DayOctober-December 2024NHS Ayrshire &amp; ArranUpper GI - Oesophagogastric</v>
      </c>
      <c r="B1625" t="s">
        <v>255</v>
      </c>
      <c r="C1625" t="s">
        <v>261</v>
      </c>
      <c r="D1625" t="s">
        <v>163</v>
      </c>
      <c r="E1625" t="s">
        <v>204</v>
      </c>
      <c r="F1625">
        <v>18</v>
      </c>
      <c r="G1625" t="s">
        <v>257</v>
      </c>
      <c r="H1625" t="s">
        <v>257</v>
      </c>
      <c r="I1625">
        <v>0</v>
      </c>
      <c r="J1625">
        <v>0</v>
      </c>
      <c r="K1625">
        <v>18</v>
      </c>
      <c r="L1625">
        <v>0</v>
      </c>
      <c r="M1625">
        <v>0</v>
      </c>
    </row>
    <row r="1626" spans="1:15" x14ac:dyDescent="0.25">
      <c r="A1626" t="str">
        <f t="shared" si="25"/>
        <v>31 DayOctober-December 2024NHS Ayrshire &amp; ArranUrological</v>
      </c>
      <c r="B1626" t="s">
        <v>255</v>
      </c>
      <c r="C1626" t="s">
        <v>261</v>
      </c>
      <c r="D1626" t="s">
        <v>163</v>
      </c>
      <c r="E1626" t="s">
        <v>205</v>
      </c>
      <c r="F1626">
        <v>120</v>
      </c>
      <c r="G1626" t="s">
        <v>257</v>
      </c>
      <c r="H1626" t="s">
        <v>257</v>
      </c>
      <c r="I1626">
        <v>0</v>
      </c>
      <c r="J1626">
        <v>0</v>
      </c>
      <c r="K1626">
        <v>120</v>
      </c>
      <c r="L1626">
        <v>2</v>
      </c>
      <c r="M1626">
        <v>3</v>
      </c>
      <c r="O1626">
        <v>26</v>
      </c>
    </row>
    <row r="1627" spans="1:15" x14ac:dyDescent="0.25">
      <c r="A1627" t="str">
        <f t="shared" si="25"/>
        <v>31 DayOctober-December 2024NHS Ayrshire &amp; ArranUrology - Bladder</v>
      </c>
      <c r="B1627" t="s">
        <v>255</v>
      </c>
      <c r="C1627" t="s">
        <v>261</v>
      </c>
      <c r="D1627" t="s">
        <v>163</v>
      </c>
      <c r="E1627" t="s">
        <v>206</v>
      </c>
      <c r="F1627">
        <v>22</v>
      </c>
      <c r="G1627" t="s">
        <v>257</v>
      </c>
      <c r="H1627" t="s">
        <v>257</v>
      </c>
      <c r="I1627">
        <v>0</v>
      </c>
      <c r="J1627">
        <v>0</v>
      </c>
      <c r="K1627">
        <v>22</v>
      </c>
      <c r="L1627">
        <v>0</v>
      </c>
      <c r="M1627">
        <v>2</v>
      </c>
    </row>
    <row r="1628" spans="1:15" x14ac:dyDescent="0.25">
      <c r="A1628" t="str">
        <f t="shared" si="25"/>
        <v>31 DayOctober-December 2024NHS Ayrshire &amp; ArranUrology - Other</v>
      </c>
      <c r="B1628" t="s">
        <v>255</v>
      </c>
      <c r="C1628" t="s">
        <v>261</v>
      </c>
      <c r="D1628" t="s">
        <v>163</v>
      </c>
      <c r="E1628" t="s">
        <v>207</v>
      </c>
      <c r="F1628">
        <v>8</v>
      </c>
      <c r="G1628" t="s">
        <v>257</v>
      </c>
      <c r="H1628" t="s">
        <v>257</v>
      </c>
      <c r="I1628">
        <v>0</v>
      </c>
      <c r="J1628">
        <v>0</v>
      </c>
      <c r="K1628">
        <v>8</v>
      </c>
      <c r="L1628">
        <v>0</v>
      </c>
      <c r="M1628">
        <v>0</v>
      </c>
    </row>
    <row r="1629" spans="1:15" x14ac:dyDescent="0.25">
      <c r="A1629" t="str">
        <f t="shared" si="25"/>
        <v>31 DayOctober-December 2024NHS Ayrshire &amp; ArranUrology - Prostate</v>
      </c>
      <c r="B1629" t="s">
        <v>255</v>
      </c>
      <c r="C1629" t="s">
        <v>261</v>
      </c>
      <c r="D1629" t="s">
        <v>163</v>
      </c>
      <c r="E1629" t="s">
        <v>208</v>
      </c>
      <c r="F1629">
        <v>90</v>
      </c>
      <c r="G1629" t="s">
        <v>257</v>
      </c>
      <c r="H1629" t="s">
        <v>257</v>
      </c>
      <c r="I1629">
        <v>0</v>
      </c>
      <c r="J1629">
        <v>0</v>
      </c>
      <c r="K1629">
        <v>90</v>
      </c>
      <c r="L1629">
        <v>2</v>
      </c>
      <c r="M1629">
        <v>1</v>
      </c>
    </row>
    <row r="1630" spans="1:15" x14ac:dyDescent="0.25">
      <c r="A1630" t="str">
        <f t="shared" si="25"/>
        <v>31 DayOctober-December 2024NHS BordersAll Cancer Types*</v>
      </c>
      <c r="B1630" t="s">
        <v>255</v>
      </c>
      <c r="C1630" t="s">
        <v>261</v>
      </c>
      <c r="D1630" t="s">
        <v>164</v>
      </c>
      <c r="E1630" t="s">
        <v>198</v>
      </c>
      <c r="F1630">
        <v>130</v>
      </c>
      <c r="G1630" t="s">
        <v>257</v>
      </c>
      <c r="H1630" t="s">
        <v>257</v>
      </c>
      <c r="I1630">
        <v>2</v>
      </c>
      <c r="J1630">
        <v>1.5384615384615401</v>
      </c>
      <c r="K1630">
        <v>128</v>
      </c>
      <c r="L1630">
        <v>7</v>
      </c>
      <c r="M1630">
        <v>5</v>
      </c>
      <c r="N1630">
        <v>7</v>
      </c>
      <c r="O1630">
        <v>8</v>
      </c>
    </row>
    <row r="1631" spans="1:15" x14ac:dyDescent="0.25">
      <c r="A1631" t="str">
        <f t="shared" si="25"/>
        <v>31 DayOctober-December 2024NHS BordersAll Cancer Types* (screened excluded)</v>
      </c>
      <c r="B1631" t="s">
        <v>255</v>
      </c>
      <c r="C1631" t="s">
        <v>261</v>
      </c>
      <c r="D1631" t="s">
        <v>164</v>
      </c>
      <c r="E1631" t="s">
        <v>199</v>
      </c>
      <c r="F1631">
        <v>93</v>
      </c>
      <c r="G1631" t="s">
        <v>257</v>
      </c>
      <c r="H1631" t="s">
        <v>257</v>
      </c>
      <c r="I1631">
        <v>2</v>
      </c>
      <c r="J1631">
        <v>2.1505376344085998</v>
      </c>
      <c r="K1631">
        <v>91</v>
      </c>
      <c r="L1631">
        <v>5</v>
      </c>
      <c r="M1631">
        <v>4</v>
      </c>
      <c r="N1631">
        <v>4</v>
      </c>
      <c r="O1631">
        <v>7</v>
      </c>
    </row>
    <row r="1632" spans="1:15" x14ac:dyDescent="0.25">
      <c r="A1632" t="str">
        <f t="shared" si="25"/>
        <v>31 DayOctober-December 2024NHS BordersAll Cancer Types* (screened only)</v>
      </c>
      <c r="B1632" t="s">
        <v>255</v>
      </c>
      <c r="C1632" t="s">
        <v>261</v>
      </c>
      <c r="D1632" t="s">
        <v>164</v>
      </c>
      <c r="E1632" t="s">
        <v>200</v>
      </c>
      <c r="F1632">
        <v>37</v>
      </c>
      <c r="G1632" t="s">
        <v>257</v>
      </c>
      <c r="H1632" t="s">
        <v>257</v>
      </c>
      <c r="I1632">
        <v>0</v>
      </c>
      <c r="J1632">
        <v>0</v>
      </c>
      <c r="K1632">
        <v>37</v>
      </c>
      <c r="L1632">
        <v>2</v>
      </c>
      <c r="M1632">
        <v>1</v>
      </c>
    </row>
    <row r="1633" spans="1:14" x14ac:dyDescent="0.25">
      <c r="A1633" t="str">
        <f t="shared" si="25"/>
        <v>31 DayOctober-December 2024NHS BordersBreast</v>
      </c>
      <c r="B1633" t="s">
        <v>255</v>
      </c>
      <c r="C1633" t="s">
        <v>261</v>
      </c>
      <c r="D1633" t="s">
        <v>164</v>
      </c>
      <c r="E1633" t="s">
        <v>22</v>
      </c>
      <c r="F1633">
        <v>45</v>
      </c>
      <c r="G1633" t="s">
        <v>257</v>
      </c>
      <c r="H1633" t="s">
        <v>257</v>
      </c>
      <c r="I1633">
        <v>0</v>
      </c>
      <c r="J1633">
        <v>0</v>
      </c>
      <c r="K1633">
        <v>45</v>
      </c>
      <c r="L1633">
        <v>2</v>
      </c>
      <c r="M1633">
        <v>2</v>
      </c>
    </row>
    <row r="1634" spans="1:14" x14ac:dyDescent="0.25">
      <c r="A1634" t="str">
        <f t="shared" si="25"/>
        <v>31 DayOctober-December 2024NHS BordersBreast (screened excluded)</v>
      </c>
      <c r="B1634" t="s">
        <v>255</v>
      </c>
      <c r="C1634" t="s">
        <v>261</v>
      </c>
      <c r="D1634" t="s">
        <v>164</v>
      </c>
      <c r="E1634" t="s">
        <v>201</v>
      </c>
      <c r="F1634">
        <v>12</v>
      </c>
      <c r="G1634" t="s">
        <v>257</v>
      </c>
      <c r="H1634" t="s">
        <v>257</v>
      </c>
      <c r="I1634">
        <v>0</v>
      </c>
      <c r="J1634">
        <v>0</v>
      </c>
      <c r="K1634">
        <v>12</v>
      </c>
      <c r="L1634">
        <v>1</v>
      </c>
      <c r="M1634">
        <v>1</v>
      </c>
    </row>
    <row r="1635" spans="1:14" x14ac:dyDescent="0.25">
      <c r="A1635" t="str">
        <f t="shared" si="25"/>
        <v>31 DayOctober-December 2024NHS BordersBreast (screened only)</v>
      </c>
      <c r="B1635" t="s">
        <v>255</v>
      </c>
      <c r="C1635" t="s">
        <v>261</v>
      </c>
      <c r="D1635" t="s">
        <v>164</v>
      </c>
      <c r="E1635" t="s">
        <v>202</v>
      </c>
      <c r="F1635">
        <v>33</v>
      </c>
      <c r="G1635" t="s">
        <v>257</v>
      </c>
      <c r="H1635" t="s">
        <v>257</v>
      </c>
      <c r="I1635">
        <v>0</v>
      </c>
      <c r="J1635">
        <v>0</v>
      </c>
      <c r="K1635">
        <v>33</v>
      </c>
      <c r="L1635">
        <v>1</v>
      </c>
      <c r="M1635">
        <v>1</v>
      </c>
    </row>
    <row r="1636" spans="1:14" x14ac:dyDescent="0.25">
      <c r="A1636" t="str">
        <f t="shared" si="25"/>
        <v>31 DayOctober-December 2024NHS BordersColorectal</v>
      </c>
      <c r="B1636" t="s">
        <v>255</v>
      </c>
      <c r="C1636" t="s">
        <v>261</v>
      </c>
      <c r="D1636" t="s">
        <v>164</v>
      </c>
      <c r="E1636" t="s">
        <v>26</v>
      </c>
      <c r="F1636">
        <v>16</v>
      </c>
      <c r="G1636" t="s">
        <v>257</v>
      </c>
      <c r="H1636" t="s">
        <v>257</v>
      </c>
      <c r="I1636">
        <v>0</v>
      </c>
      <c r="J1636">
        <v>0</v>
      </c>
      <c r="K1636">
        <v>16</v>
      </c>
      <c r="L1636">
        <v>3</v>
      </c>
      <c r="M1636">
        <v>2</v>
      </c>
      <c r="N1636">
        <v>4</v>
      </c>
    </row>
    <row r="1637" spans="1:14" x14ac:dyDescent="0.25">
      <c r="A1637" t="str">
        <f t="shared" si="25"/>
        <v>31 DayOctober-December 2024NHS BordersColorectal (screened excluded)</v>
      </c>
      <c r="B1637" t="s">
        <v>255</v>
      </c>
      <c r="C1637" t="s">
        <v>261</v>
      </c>
      <c r="D1637" t="s">
        <v>164</v>
      </c>
      <c r="E1637" t="s">
        <v>27</v>
      </c>
      <c r="F1637">
        <v>12</v>
      </c>
      <c r="G1637" t="s">
        <v>257</v>
      </c>
      <c r="H1637" t="s">
        <v>257</v>
      </c>
      <c r="I1637">
        <v>0</v>
      </c>
      <c r="J1637">
        <v>0</v>
      </c>
      <c r="K1637">
        <v>12</v>
      </c>
      <c r="L1637">
        <v>2</v>
      </c>
      <c r="M1637">
        <v>2</v>
      </c>
    </row>
    <row r="1638" spans="1:14" x14ac:dyDescent="0.25">
      <c r="A1638" t="str">
        <f t="shared" si="25"/>
        <v>31 DayOctober-December 2024NHS BordersColorectal (screened only)</v>
      </c>
      <c r="B1638" t="s">
        <v>255</v>
      </c>
      <c r="C1638" t="s">
        <v>261</v>
      </c>
      <c r="D1638" t="s">
        <v>164</v>
      </c>
      <c r="E1638" t="s">
        <v>28</v>
      </c>
      <c r="F1638">
        <v>4</v>
      </c>
      <c r="G1638" t="s">
        <v>257</v>
      </c>
      <c r="H1638" t="s">
        <v>257</v>
      </c>
      <c r="I1638">
        <v>0</v>
      </c>
      <c r="J1638">
        <v>0</v>
      </c>
      <c r="K1638">
        <v>4</v>
      </c>
      <c r="L1638">
        <v>1</v>
      </c>
      <c r="M1638">
        <v>0</v>
      </c>
    </row>
    <row r="1639" spans="1:14" x14ac:dyDescent="0.25">
      <c r="A1639" t="str">
        <f t="shared" si="25"/>
        <v>31 DayOctober-December 2024NHS BordersHead &amp; Neck</v>
      </c>
      <c r="B1639" t="s">
        <v>255</v>
      </c>
      <c r="C1639" t="s">
        <v>261</v>
      </c>
      <c r="D1639" t="s">
        <v>164</v>
      </c>
      <c r="E1639" t="s">
        <v>29</v>
      </c>
      <c r="F1639">
        <v>1</v>
      </c>
      <c r="G1639" t="s">
        <v>257</v>
      </c>
      <c r="H1639" t="s">
        <v>257</v>
      </c>
      <c r="I1639">
        <v>0</v>
      </c>
      <c r="J1639">
        <v>0</v>
      </c>
      <c r="K1639">
        <v>1</v>
      </c>
      <c r="L1639">
        <v>0</v>
      </c>
      <c r="M1639">
        <v>0</v>
      </c>
    </row>
    <row r="1640" spans="1:14" x14ac:dyDescent="0.25">
      <c r="A1640" t="str">
        <f t="shared" si="25"/>
        <v>31 DayOctober-December 2024NHS BordersLung</v>
      </c>
      <c r="B1640" t="s">
        <v>255</v>
      </c>
      <c r="C1640" t="s">
        <v>261</v>
      </c>
      <c r="D1640" t="s">
        <v>164</v>
      </c>
      <c r="E1640" t="s">
        <v>30</v>
      </c>
      <c r="F1640">
        <v>11</v>
      </c>
      <c r="G1640" t="s">
        <v>257</v>
      </c>
      <c r="H1640" t="s">
        <v>257</v>
      </c>
      <c r="I1640">
        <v>2</v>
      </c>
      <c r="J1640">
        <v>18.181818181818201</v>
      </c>
      <c r="K1640">
        <v>9</v>
      </c>
      <c r="L1640">
        <v>1</v>
      </c>
      <c r="M1640">
        <v>0</v>
      </c>
    </row>
    <row r="1641" spans="1:14" x14ac:dyDescent="0.25">
      <c r="A1641" t="str">
        <f t="shared" si="25"/>
        <v>31 DayOctober-December 2024NHS BordersLymphoma</v>
      </c>
      <c r="B1641" t="s">
        <v>255</v>
      </c>
      <c r="C1641" t="s">
        <v>261</v>
      </c>
      <c r="D1641" t="s">
        <v>164</v>
      </c>
      <c r="E1641" t="s">
        <v>31</v>
      </c>
      <c r="F1641">
        <v>2</v>
      </c>
      <c r="G1641" t="s">
        <v>257</v>
      </c>
      <c r="H1641" t="s">
        <v>257</v>
      </c>
      <c r="I1641">
        <v>0</v>
      </c>
      <c r="J1641">
        <v>0</v>
      </c>
      <c r="K1641">
        <v>2</v>
      </c>
      <c r="L1641">
        <v>0</v>
      </c>
      <c r="M1641">
        <v>1</v>
      </c>
    </row>
    <row r="1642" spans="1:14" x14ac:dyDescent="0.25">
      <c r="A1642" t="str">
        <f t="shared" si="25"/>
        <v>31 DayOctober-December 2024NHS BordersMelanoma</v>
      </c>
      <c r="B1642" t="s">
        <v>255</v>
      </c>
      <c r="C1642" t="s">
        <v>261</v>
      </c>
      <c r="D1642" t="s">
        <v>164</v>
      </c>
      <c r="E1642" t="s">
        <v>32</v>
      </c>
      <c r="F1642">
        <v>4</v>
      </c>
      <c r="G1642" t="s">
        <v>257</v>
      </c>
      <c r="H1642" t="s">
        <v>257</v>
      </c>
      <c r="I1642">
        <v>0</v>
      </c>
      <c r="J1642">
        <v>0</v>
      </c>
      <c r="K1642">
        <v>4</v>
      </c>
      <c r="L1642">
        <v>0</v>
      </c>
      <c r="M1642">
        <v>0</v>
      </c>
    </row>
    <row r="1643" spans="1:14" x14ac:dyDescent="0.25">
      <c r="A1643" t="str">
        <f t="shared" si="25"/>
        <v>31 DayOctober-December 2024NHS BordersOvarian</v>
      </c>
      <c r="B1643" t="s">
        <v>255</v>
      </c>
      <c r="C1643" t="s">
        <v>261</v>
      </c>
      <c r="D1643" t="s">
        <v>164</v>
      </c>
      <c r="E1643" t="s">
        <v>33</v>
      </c>
      <c r="F1643">
        <v>2</v>
      </c>
      <c r="G1643" t="s">
        <v>257</v>
      </c>
      <c r="H1643" t="s">
        <v>257</v>
      </c>
      <c r="I1643">
        <v>0</v>
      </c>
      <c r="J1643">
        <v>0</v>
      </c>
      <c r="K1643">
        <v>2</v>
      </c>
      <c r="L1643">
        <v>0</v>
      </c>
      <c r="M1643">
        <v>0</v>
      </c>
    </row>
    <row r="1644" spans="1:14" x14ac:dyDescent="0.25">
      <c r="A1644" t="str">
        <f t="shared" si="25"/>
        <v>31 DayOctober-December 2024NHS BordersUpper GI</v>
      </c>
      <c r="B1644" t="s">
        <v>255</v>
      </c>
      <c r="C1644" t="s">
        <v>261</v>
      </c>
      <c r="D1644" t="s">
        <v>164</v>
      </c>
      <c r="E1644" t="s">
        <v>34</v>
      </c>
      <c r="F1644">
        <v>4</v>
      </c>
      <c r="G1644" t="s">
        <v>257</v>
      </c>
      <c r="H1644" t="s">
        <v>257</v>
      </c>
      <c r="I1644">
        <v>0</v>
      </c>
      <c r="J1644">
        <v>0</v>
      </c>
      <c r="K1644">
        <v>4</v>
      </c>
      <c r="L1644">
        <v>0</v>
      </c>
      <c r="M1644">
        <v>0</v>
      </c>
    </row>
    <row r="1645" spans="1:14" x14ac:dyDescent="0.25">
      <c r="A1645" t="str">
        <f t="shared" si="25"/>
        <v>31 DayOctober-December 2024NHS BordersUpper GI - Hepatopancreatobiliary</v>
      </c>
      <c r="B1645" t="s">
        <v>255</v>
      </c>
      <c r="C1645" t="s">
        <v>261</v>
      </c>
      <c r="D1645" t="s">
        <v>164</v>
      </c>
      <c r="E1645" t="s">
        <v>203</v>
      </c>
      <c r="F1645">
        <v>1</v>
      </c>
      <c r="G1645" t="s">
        <v>257</v>
      </c>
      <c r="H1645" t="s">
        <v>257</v>
      </c>
      <c r="I1645">
        <v>0</v>
      </c>
      <c r="J1645">
        <v>0</v>
      </c>
      <c r="K1645">
        <v>1</v>
      </c>
      <c r="L1645">
        <v>0</v>
      </c>
      <c r="M1645">
        <v>0</v>
      </c>
    </row>
    <row r="1646" spans="1:14" x14ac:dyDescent="0.25">
      <c r="A1646" t="str">
        <f t="shared" si="25"/>
        <v>31 DayOctober-December 2024NHS BordersUpper GI - Oesophagogastric</v>
      </c>
      <c r="B1646" t="s">
        <v>255</v>
      </c>
      <c r="C1646" t="s">
        <v>261</v>
      </c>
      <c r="D1646" t="s">
        <v>164</v>
      </c>
      <c r="E1646" t="s">
        <v>204</v>
      </c>
      <c r="F1646">
        <v>3</v>
      </c>
      <c r="G1646" t="s">
        <v>257</v>
      </c>
      <c r="H1646" t="s">
        <v>257</v>
      </c>
      <c r="I1646">
        <v>0</v>
      </c>
      <c r="J1646">
        <v>0</v>
      </c>
      <c r="K1646">
        <v>3</v>
      </c>
      <c r="L1646">
        <v>0</v>
      </c>
      <c r="M1646">
        <v>0</v>
      </c>
    </row>
    <row r="1647" spans="1:14" x14ac:dyDescent="0.25">
      <c r="A1647" t="str">
        <f t="shared" si="25"/>
        <v>31 DayOctober-December 2024NHS BordersUrological</v>
      </c>
      <c r="B1647" t="s">
        <v>255</v>
      </c>
      <c r="C1647" t="s">
        <v>261</v>
      </c>
      <c r="D1647" t="s">
        <v>164</v>
      </c>
      <c r="E1647" t="s">
        <v>205</v>
      </c>
      <c r="F1647">
        <v>45</v>
      </c>
      <c r="G1647" t="s">
        <v>257</v>
      </c>
      <c r="H1647" t="s">
        <v>257</v>
      </c>
      <c r="I1647">
        <v>0</v>
      </c>
      <c r="J1647">
        <v>0</v>
      </c>
      <c r="K1647">
        <v>45</v>
      </c>
      <c r="L1647">
        <v>1</v>
      </c>
      <c r="M1647">
        <v>0</v>
      </c>
    </row>
    <row r="1648" spans="1:14" x14ac:dyDescent="0.25">
      <c r="A1648" t="str">
        <f t="shared" si="25"/>
        <v>31 DayOctober-December 2024NHS BordersUrology - Bladder</v>
      </c>
      <c r="B1648" t="s">
        <v>255</v>
      </c>
      <c r="C1648" t="s">
        <v>261</v>
      </c>
      <c r="D1648" t="s">
        <v>164</v>
      </c>
      <c r="E1648" t="s">
        <v>206</v>
      </c>
      <c r="F1648">
        <v>3</v>
      </c>
      <c r="G1648" t="s">
        <v>257</v>
      </c>
      <c r="H1648" t="s">
        <v>257</v>
      </c>
      <c r="I1648">
        <v>0</v>
      </c>
      <c r="J1648">
        <v>0</v>
      </c>
      <c r="K1648">
        <v>3</v>
      </c>
      <c r="L1648">
        <v>0</v>
      </c>
      <c r="M1648">
        <v>0</v>
      </c>
    </row>
    <row r="1649" spans="1:15" x14ac:dyDescent="0.25">
      <c r="A1649" t="str">
        <f t="shared" si="25"/>
        <v>31 DayOctober-December 2024NHS BordersUrology - Other</v>
      </c>
      <c r="B1649" t="s">
        <v>255</v>
      </c>
      <c r="C1649" t="s">
        <v>261</v>
      </c>
      <c r="D1649" t="s">
        <v>164</v>
      </c>
      <c r="E1649" t="s">
        <v>207</v>
      </c>
      <c r="F1649">
        <v>3</v>
      </c>
      <c r="G1649" t="s">
        <v>257</v>
      </c>
      <c r="H1649" t="s">
        <v>257</v>
      </c>
      <c r="I1649">
        <v>0</v>
      </c>
      <c r="J1649">
        <v>0</v>
      </c>
      <c r="K1649">
        <v>3</v>
      </c>
      <c r="L1649">
        <v>0</v>
      </c>
      <c r="M1649">
        <v>0</v>
      </c>
    </row>
    <row r="1650" spans="1:15" x14ac:dyDescent="0.25">
      <c r="A1650" t="str">
        <f t="shared" si="25"/>
        <v>31 DayOctober-December 2024NHS BordersUrology - Prostate</v>
      </c>
      <c r="B1650" t="s">
        <v>255</v>
      </c>
      <c r="C1650" t="s">
        <v>261</v>
      </c>
      <c r="D1650" t="s">
        <v>164</v>
      </c>
      <c r="E1650" t="s">
        <v>208</v>
      </c>
      <c r="F1650">
        <v>39</v>
      </c>
      <c r="G1650" t="s">
        <v>257</v>
      </c>
      <c r="H1650" t="s">
        <v>257</v>
      </c>
      <c r="I1650">
        <v>0</v>
      </c>
      <c r="J1650">
        <v>0</v>
      </c>
      <c r="K1650">
        <v>39</v>
      </c>
      <c r="L1650">
        <v>1</v>
      </c>
      <c r="M1650">
        <v>0</v>
      </c>
    </row>
    <row r="1651" spans="1:15" x14ac:dyDescent="0.25">
      <c r="A1651" t="str">
        <f t="shared" si="25"/>
        <v>31 DayOctober-December 2024NHS Dumfries &amp; GallowayAll Cancer Types*</v>
      </c>
      <c r="B1651" t="s">
        <v>255</v>
      </c>
      <c r="C1651" t="s">
        <v>261</v>
      </c>
      <c r="D1651" t="s">
        <v>165</v>
      </c>
      <c r="E1651" t="s">
        <v>198</v>
      </c>
      <c r="F1651">
        <v>218</v>
      </c>
      <c r="G1651" t="s">
        <v>257</v>
      </c>
      <c r="H1651" t="s">
        <v>257</v>
      </c>
      <c r="I1651">
        <v>0</v>
      </c>
      <c r="J1651">
        <v>0</v>
      </c>
      <c r="K1651">
        <v>218</v>
      </c>
      <c r="L1651">
        <v>6</v>
      </c>
      <c r="M1651">
        <v>10</v>
      </c>
      <c r="N1651">
        <v>14</v>
      </c>
      <c r="O1651">
        <v>36</v>
      </c>
    </row>
    <row r="1652" spans="1:15" x14ac:dyDescent="0.25">
      <c r="A1652" t="str">
        <f t="shared" si="25"/>
        <v>31 DayOctober-December 2024NHS Dumfries &amp; GallowayAll Cancer Types* (screened excluded)</v>
      </c>
      <c r="B1652" t="s">
        <v>255</v>
      </c>
      <c r="C1652" t="s">
        <v>261</v>
      </c>
      <c r="D1652" t="s">
        <v>165</v>
      </c>
      <c r="E1652" t="s">
        <v>199</v>
      </c>
      <c r="F1652">
        <v>204</v>
      </c>
      <c r="G1652" t="s">
        <v>257</v>
      </c>
      <c r="H1652" t="s">
        <v>257</v>
      </c>
      <c r="I1652">
        <v>0</v>
      </c>
      <c r="J1652">
        <v>0</v>
      </c>
      <c r="K1652">
        <v>204</v>
      </c>
      <c r="L1652">
        <v>5</v>
      </c>
      <c r="M1652">
        <v>10</v>
      </c>
      <c r="N1652">
        <v>14</v>
      </c>
      <c r="O1652">
        <v>36</v>
      </c>
    </row>
    <row r="1653" spans="1:15" x14ac:dyDescent="0.25">
      <c r="A1653" t="str">
        <f t="shared" si="25"/>
        <v>31 DayOctober-December 2024NHS Dumfries &amp; GallowayAll Cancer Types* (screened only)</v>
      </c>
      <c r="B1653" t="s">
        <v>255</v>
      </c>
      <c r="C1653" t="s">
        <v>261</v>
      </c>
      <c r="D1653" t="s">
        <v>165</v>
      </c>
      <c r="E1653" t="s">
        <v>200</v>
      </c>
      <c r="F1653">
        <v>14</v>
      </c>
      <c r="G1653" t="s">
        <v>257</v>
      </c>
      <c r="H1653" t="s">
        <v>257</v>
      </c>
      <c r="I1653">
        <v>0</v>
      </c>
      <c r="J1653">
        <v>0</v>
      </c>
      <c r="K1653">
        <v>14</v>
      </c>
      <c r="L1653">
        <v>1</v>
      </c>
      <c r="M1653">
        <v>0</v>
      </c>
    </row>
    <row r="1654" spans="1:15" x14ac:dyDescent="0.25">
      <c r="A1654" t="str">
        <f t="shared" si="25"/>
        <v>31 DayOctober-December 2024NHS Dumfries &amp; GallowayBreast</v>
      </c>
      <c r="B1654" t="s">
        <v>255</v>
      </c>
      <c r="C1654" t="s">
        <v>261</v>
      </c>
      <c r="D1654" t="s">
        <v>165</v>
      </c>
      <c r="E1654" t="s">
        <v>22</v>
      </c>
      <c r="F1654">
        <v>26</v>
      </c>
      <c r="G1654" t="s">
        <v>257</v>
      </c>
      <c r="H1654" t="s">
        <v>257</v>
      </c>
      <c r="I1654">
        <v>0</v>
      </c>
      <c r="J1654">
        <v>0</v>
      </c>
      <c r="K1654">
        <v>26</v>
      </c>
      <c r="L1654">
        <v>0</v>
      </c>
      <c r="M1654">
        <v>1</v>
      </c>
    </row>
    <row r="1655" spans="1:15" x14ac:dyDescent="0.25">
      <c r="A1655" t="str">
        <f t="shared" si="25"/>
        <v>31 DayOctober-December 2024NHS Dumfries &amp; GallowayBreast (screened excluded)</v>
      </c>
      <c r="B1655" t="s">
        <v>255</v>
      </c>
      <c r="C1655" t="s">
        <v>261</v>
      </c>
      <c r="D1655" t="s">
        <v>165</v>
      </c>
      <c r="E1655" t="s">
        <v>201</v>
      </c>
      <c r="F1655">
        <v>22</v>
      </c>
      <c r="G1655" t="s">
        <v>257</v>
      </c>
      <c r="H1655" t="s">
        <v>257</v>
      </c>
      <c r="I1655">
        <v>0</v>
      </c>
      <c r="J1655">
        <v>0</v>
      </c>
      <c r="K1655">
        <v>22</v>
      </c>
      <c r="L1655">
        <v>0</v>
      </c>
      <c r="M1655">
        <v>1</v>
      </c>
    </row>
    <row r="1656" spans="1:15" x14ac:dyDescent="0.25">
      <c r="A1656" t="str">
        <f t="shared" si="25"/>
        <v>31 DayOctober-December 2024NHS Dumfries &amp; GallowayBreast (screened only)</v>
      </c>
      <c r="B1656" t="s">
        <v>255</v>
      </c>
      <c r="C1656" t="s">
        <v>261</v>
      </c>
      <c r="D1656" t="s">
        <v>165</v>
      </c>
      <c r="E1656" t="s">
        <v>202</v>
      </c>
      <c r="F1656">
        <v>4</v>
      </c>
      <c r="G1656" t="s">
        <v>257</v>
      </c>
      <c r="H1656" t="s">
        <v>257</v>
      </c>
      <c r="I1656">
        <v>0</v>
      </c>
      <c r="J1656">
        <v>0</v>
      </c>
      <c r="K1656">
        <v>4</v>
      </c>
      <c r="L1656">
        <v>0</v>
      </c>
      <c r="M1656">
        <v>0</v>
      </c>
    </row>
    <row r="1657" spans="1:15" x14ac:dyDescent="0.25">
      <c r="A1657" t="str">
        <f t="shared" si="25"/>
        <v>31 DayOctober-December 2024NHS Dumfries &amp; GallowayCervical</v>
      </c>
      <c r="B1657" t="s">
        <v>255</v>
      </c>
      <c r="C1657" t="s">
        <v>261</v>
      </c>
      <c r="D1657" t="s">
        <v>165</v>
      </c>
      <c r="E1657" t="s">
        <v>23</v>
      </c>
      <c r="F1657">
        <v>2</v>
      </c>
      <c r="G1657" t="s">
        <v>257</v>
      </c>
      <c r="H1657" t="s">
        <v>257</v>
      </c>
      <c r="I1657">
        <v>0</v>
      </c>
      <c r="J1657">
        <v>0</v>
      </c>
      <c r="K1657">
        <v>2</v>
      </c>
      <c r="L1657">
        <v>0</v>
      </c>
      <c r="M1657">
        <v>0</v>
      </c>
    </row>
    <row r="1658" spans="1:15" x14ac:dyDescent="0.25">
      <c r="A1658" t="str">
        <f t="shared" si="25"/>
        <v>31 DayOctober-December 2024NHS Dumfries &amp; GallowayCervical (screened excluded)</v>
      </c>
      <c r="B1658" t="s">
        <v>255</v>
      </c>
      <c r="C1658" t="s">
        <v>261</v>
      </c>
      <c r="D1658" t="s">
        <v>165</v>
      </c>
      <c r="E1658" t="s">
        <v>24</v>
      </c>
      <c r="F1658">
        <v>2</v>
      </c>
      <c r="G1658" t="s">
        <v>257</v>
      </c>
      <c r="H1658" t="s">
        <v>257</v>
      </c>
      <c r="I1658">
        <v>0</v>
      </c>
      <c r="J1658">
        <v>0</v>
      </c>
      <c r="K1658">
        <v>2</v>
      </c>
      <c r="L1658">
        <v>0</v>
      </c>
      <c r="M1658">
        <v>0</v>
      </c>
    </row>
    <row r="1659" spans="1:15" x14ac:dyDescent="0.25">
      <c r="A1659" t="str">
        <f t="shared" si="25"/>
        <v>31 DayOctober-December 2024NHS Dumfries &amp; GallowayColorectal</v>
      </c>
      <c r="B1659" t="s">
        <v>255</v>
      </c>
      <c r="C1659" t="s">
        <v>261</v>
      </c>
      <c r="D1659" t="s">
        <v>165</v>
      </c>
      <c r="E1659" t="s">
        <v>26</v>
      </c>
      <c r="F1659">
        <v>41</v>
      </c>
      <c r="G1659" t="s">
        <v>257</v>
      </c>
      <c r="H1659" t="s">
        <v>257</v>
      </c>
      <c r="I1659">
        <v>0</v>
      </c>
      <c r="J1659">
        <v>0</v>
      </c>
      <c r="K1659">
        <v>41</v>
      </c>
      <c r="L1659">
        <v>2</v>
      </c>
      <c r="M1659">
        <v>3</v>
      </c>
      <c r="O1659">
        <v>19</v>
      </c>
    </row>
    <row r="1660" spans="1:15" x14ac:dyDescent="0.25">
      <c r="A1660" t="str">
        <f t="shared" si="25"/>
        <v>31 DayOctober-December 2024NHS Dumfries &amp; GallowayColorectal (screened excluded)</v>
      </c>
      <c r="B1660" t="s">
        <v>255</v>
      </c>
      <c r="C1660" t="s">
        <v>261</v>
      </c>
      <c r="D1660" t="s">
        <v>165</v>
      </c>
      <c r="E1660" t="s">
        <v>27</v>
      </c>
      <c r="F1660">
        <v>31</v>
      </c>
      <c r="G1660" t="s">
        <v>257</v>
      </c>
      <c r="H1660" t="s">
        <v>257</v>
      </c>
      <c r="I1660">
        <v>0</v>
      </c>
      <c r="J1660">
        <v>0</v>
      </c>
      <c r="K1660">
        <v>31</v>
      </c>
      <c r="L1660">
        <v>1</v>
      </c>
      <c r="M1660">
        <v>3</v>
      </c>
      <c r="O1660">
        <v>19</v>
      </c>
    </row>
    <row r="1661" spans="1:15" x14ac:dyDescent="0.25">
      <c r="A1661" t="str">
        <f t="shared" si="25"/>
        <v>31 DayOctober-December 2024NHS Dumfries &amp; GallowayColorectal (screened only)</v>
      </c>
      <c r="B1661" t="s">
        <v>255</v>
      </c>
      <c r="C1661" t="s">
        <v>261</v>
      </c>
      <c r="D1661" t="s">
        <v>165</v>
      </c>
      <c r="E1661" t="s">
        <v>28</v>
      </c>
      <c r="F1661">
        <v>10</v>
      </c>
      <c r="G1661" t="s">
        <v>257</v>
      </c>
      <c r="H1661" t="s">
        <v>257</v>
      </c>
      <c r="I1661">
        <v>0</v>
      </c>
      <c r="J1661">
        <v>0</v>
      </c>
      <c r="K1661">
        <v>10</v>
      </c>
      <c r="L1661">
        <v>1</v>
      </c>
      <c r="M1661">
        <v>0</v>
      </c>
    </row>
    <row r="1662" spans="1:15" x14ac:dyDescent="0.25">
      <c r="A1662" t="str">
        <f t="shared" si="25"/>
        <v>31 DayOctober-December 2024NHS Dumfries &amp; GallowayHead &amp; Neck</v>
      </c>
      <c r="B1662" t="s">
        <v>255</v>
      </c>
      <c r="C1662" t="s">
        <v>261</v>
      </c>
      <c r="D1662" t="s">
        <v>165</v>
      </c>
      <c r="E1662" t="s">
        <v>29</v>
      </c>
      <c r="F1662">
        <v>3</v>
      </c>
      <c r="G1662" t="s">
        <v>257</v>
      </c>
      <c r="H1662" t="s">
        <v>257</v>
      </c>
      <c r="I1662">
        <v>0</v>
      </c>
      <c r="J1662">
        <v>0</v>
      </c>
      <c r="K1662">
        <v>3</v>
      </c>
      <c r="L1662">
        <v>0</v>
      </c>
      <c r="M1662">
        <v>0</v>
      </c>
    </row>
    <row r="1663" spans="1:15" x14ac:dyDescent="0.25">
      <c r="A1663" t="str">
        <f t="shared" si="25"/>
        <v>31 DayOctober-December 2024NHS Dumfries &amp; GallowayLung</v>
      </c>
      <c r="B1663" t="s">
        <v>255</v>
      </c>
      <c r="C1663" t="s">
        <v>261</v>
      </c>
      <c r="D1663" t="s">
        <v>165</v>
      </c>
      <c r="E1663" t="s">
        <v>30</v>
      </c>
      <c r="F1663">
        <v>28</v>
      </c>
      <c r="G1663" t="s">
        <v>257</v>
      </c>
      <c r="H1663" t="s">
        <v>257</v>
      </c>
      <c r="I1663">
        <v>0</v>
      </c>
      <c r="J1663">
        <v>0</v>
      </c>
      <c r="K1663">
        <v>28</v>
      </c>
      <c r="L1663">
        <v>0</v>
      </c>
      <c r="M1663">
        <v>0</v>
      </c>
    </row>
    <row r="1664" spans="1:15" x14ac:dyDescent="0.25">
      <c r="A1664" t="str">
        <f t="shared" si="25"/>
        <v>31 DayOctober-December 2024NHS Dumfries &amp; GallowayLymphoma</v>
      </c>
      <c r="B1664" t="s">
        <v>255</v>
      </c>
      <c r="C1664" t="s">
        <v>261</v>
      </c>
      <c r="D1664" t="s">
        <v>165</v>
      </c>
      <c r="E1664" t="s">
        <v>31</v>
      </c>
      <c r="F1664">
        <v>12</v>
      </c>
      <c r="G1664" t="s">
        <v>257</v>
      </c>
      <c r="H1664" t="s">
        <v>257</v>
      </c>
      <c r="I1664">
        <v>0</v>
      </c>
      <c r="J1664">
        <v>0</v>
      </c>
      <c r="K1664">
        <v>12</v>
      </c>
      <c r="L1664">
        <v>0</v>
      </c>
      <c r="M1664">
        <v>0</v>
      </c>
    </row>
    <row r="1665" spans="1:15" x14ac:dyDescent="0.25">
      <c r="A1665" t="str">
        <f t="shared" si="25"/>
        <v>31 DayOctober-December 2024NHS Dumfries &amp; GallowayMelanoma</v>
      </c>
      <c r="B1665" t="s">
        <v>255</v>
      </c>
      <c r="C1665" t="s">
        <v>261</v>
      </c>
      <c r="D1665" t="s">
        <v>165</v>
      </c>
      <c r="E1665" t="s">
        <v>32</v>
      </c>
      <c r="F1665">
        <v>11</v>
      </c>
      <c r="G1665" t="s">
        <v>257</v>
      </c>
      <c r="H1665" t="s">
        <v>257</v>
      </c>
      <c r="I1665">
        <v>0</v>
      </c>
      <c r="J1665">
        <v>0</v>
      </c>
      <c r="K1665">
        <v>11</v>
      </c>
      <c r="L1665">
        <v>1</v>
      </c>
      <c r="M1665">
        <v>0</v>
      </c>
    </row>
    <row r="1666" spans="1:15" x14ac:dyDescent="0.25">
      <c r="A1666" t="str">
        <f t="shared" si="25"/>
        <v>31 DayOctober-December 2024NHS Dumfries &amp; GallowayOvarian</v>
      </c>
      <c r="B1666" t="s">
        <v>255</v>
      </c>
      <c r="C1666" t="s">
        <v>261</v>
      </c>
      <c r="D1666" t="s">
        <v>165</v>
      </c>
      <c r="E1666" t="s">
        <v>33</v>
      </c>
      <c r="F1666">
        <v>6</v>
      </c>
      <c r="G1666" t="s">
        <v>257</v>
      </c>
      <c r="H1666" t="s">
        <v>257</v>
      </c>
      <c r="I1666">
        <v>0</v>
      </c>
      <c r="J1666">
        <v>0</v>
      </c>
      <c r="K1666">
        <v>6</v>
      </c>
      <c r="L1666">
        <v>0</v>
      </c>
      <c r="M1666">
        <v>1</v>
      </c>
    </row>
    <row r="1667" spans="1:15" x14ac:dyDescent="0.25">
      <c r="A1667" t="str">
        <f t="shared" ref="A1667:A1730" si="26">CONCATENATE(B1667,C1667,D1667,E1667)</f>
        <v>31 DayOctober-December 2024NHS Dumfries &amp; GallowayUpper GI</v>
      </c>
      <c r="B1667" t="s">
        <v>255</v>
      </c>
      <c r="C1667" t="s">
        <v>261</v>
      </c>
      <c r="D1667" t="s">
        <v>165</v>
      </c>
      <c r="E1667" t="s">
        <v>34</v>
      </c>
      <c r="F1667">
        <v>16</v>
      </c>
      <c r="G1667" t="s">
        <v>257</v>
      </c>
      <c r="H1667" t="s">
        <v>257</v>
      </c>
      <c r="I1667">
        <v>0</v>
      </c>
      <c r="J1667">
        <v>0</v>
      </c>
      <c r="K1667">
        <v>16</v>
      </c>
      <c r="L1667">
        <v>0</v>
      </c>
      <c r="M1667">
        <v>0</v>
      </c>
    </row>
    <row r="1668" spans="1:15" x14ac:dyDescent="0.25">
      <c r="A1668" t="str">
        <f t="shared" si="26"/>
        <v>31 DayOctober-December 2024NHS Dumfries &amp; GallowayUpper GI - Hepatopancreatobiliary</v>
      </c>
      <c r="B1668" t="s">
        <v>255</v>
      </c>
      <c r="C1668" t="s">
        <v>261</v>
      </c>
      <c r="D1668" t="s">
        <v>165</v>
      </c>
      <c r="E1668" t="s">
        <v>203</v>
      </c>
      <c r="F1668">
        <v>9</v>
      </c>
      <c r="G1668" t="s">
        <v>257</v>
      </c>
      <c r="H1668" t="s">
        <v>257</v>
      </c>
      <c r="I1668">
        <v>0</v>
      </c>
      <c r="J1668">
        <v>0</v>
      </c>
      <c r="K1668">
        <v>9</v>
      </c>
      <c r="L1668">
        <v>0</v>
      </c>
      <c r="M1668">
        <v>0</v>
      </c>
    </row>
    <row r="1669" spans="1:15" x14ac:dyDescent="0.25">
      <c r="A1669" t="str">
        <f t="shared" si="26"/>
        <v>31 DayOctober-December 2024NHS Dumfries &amp; GallowayUpper GI - Oesophagogastric</v>
      </c>
      <c r="B1669" t="s">
        <v>255</v>
      </c>
      <c r="C1669" t="s">
        <v>261</v>
      </c>
      <c r="D1669" t="s">
        <v>165</v>
      </c>
      <c r="E1669" t="s">
        <v>204</v>
      </c>
      <c r="F1669">
        <v>7</v>
      </c>
      <c r="G1669" t="s">
        <v>257</v>
      </c>
      <c r="H1669" t="s">
        <v>257</v>
      </c>
      <c r="I1669">
        <v>0</v>
      </c>
      <c r="J1669">
        <v>0</v>
      </c>
      <c r="K1669">
        <v>7</v>
      </c>
      <c r="L1669">
        <v>0</v>
      </c>
      <c r="M1669">
        <v>0</v>
      </c>
    </row>
    <row r="1670" spans="1:15" x14ac:dyDescent="0.25">
      <c r="A1670" t="str">
        <f t="shared" si="26"/>
        <v>31 DayOctober-December 2024NHS Dumfries &amp; GallowayUrological</v>
      </c>
      <c r="B1670" t="s">
        <v>255</v>
      </c>
      <c r="C1670" t="s">
        <v>261</v>
      </c>
      <c r="D1670" t="s">
        <v>165</v>
      </c>
      <c r="E1670" t="s">
        <v>205</v>
      </c>
      <c r="F1670">
        <v>73</v>
      </c>
      <c r="G1670" t="s">
        <v>257</v>
      </c>
      <c r="H1670" t="s">
        <v>257</v>
      </c>
      <c r="I1670">
        <v>0</v>
      </c>
      <c r="J1670">
        <v>0</v>
      </c>
      <c r="K1670">
        <v>73</v>
      </c>
      <c r="L1670">
        <v>3</v>
      </c>
      <c r="M1670">
        <v>5</v>
      </c>
      <c r="N1670">
        <v>14</v>
      </c>
      <c r="O1670">
        <v>76</v>
      </c>
    </row>
    <row r="1671" spans="1:15" x14ac:dyDescent="0.25">
      <c r="A1671" t="str">
        <f t="shared" si="26"/>
        <v>31 DayOctober-December 2024NHS Dumfries &amp; GallowayUrology - Bladder</v>
      </c>
      <c r="B1671" t="s">
        <v>255</v>
      </c>
      <c r="C1671" t="s">
        <v>261</v>
      </c>
      <c r="D1671" t="s">
        <v>165</v>
      </c>
      <c r="E1671" t="s">
        <v>206</v>
      </c>
      <c r="F1671">
        <v>6</v>
      </c>
      <c r="G1671" t="s">
        <v>257</v>
      </c>
      <c r="H1671" t="s">
        <v>257</v>
      </c>
      <c r="I1671">
        <v>0</v>
      </c>
      <c r="J1671">
        <v>0</v>
      </c>
      <c r="K1671">
        <v>6</v>
      </c>
      <c r="L1671">
        <v>1</v>
      </c>
      <c r="M1671">
        <v>2</v>
      </c>
    </row>
    <row r="1672" spans="1:15" x14ac:dyDescent="0.25">
      <c r="A1672" t="str">
        <f t="shared" si="26"/>
        <v>31 DayOctober-December 2024NHS Dumfries &amp; GallowayUrology - Other</v>
      </c>
      <c r="B1672" t="s">
        <v>255</v>
      </c>
      <c r="C1672" t="s">
        <v>261</v>
      </c>
      <c r="D1672" t="s">
        <v>165</v>
      </c>
      <c r="E1672" t="s">
        <v>207</v>
      </c>
      <c r="F1672">
        <v>4</v>
      </c>
      <c r="G1672" t="s">
        <v>257</v>
      </c>
      <c r="H1672" t="s">
        <v>257</v>
      </c>
      <c r="I1672">
        <v>0</v>
      </c>
      <c r="J1672">
        <v>0</v>
      </c>
      <c r="K1672">
        <v>4</v>
      </c>
      <c r="L1672">
        <v>0</v>
      </c>
      <c r="M1672">
        <v>1</v>
      </c>
    </row>
    <row r="1673" spans="1:15" x14ac:dyDescent="0.25">
      <c r="A1673" t="str">
        <f t="shared" si="26"/>
        <v>31 DayOctober-December 2024NHS Dumfries &amp; GallowayUrology - Prostate</v>
      </c>
      <c r="B1673" t="s">
        <v>255</v>
      </c>
      <c r="C1673" t="s">
        <v>261</v>
      </c>
      <c r="D1673" t="s">
        <v>165</v>
      </c>
      <c r="E1673" t="s">
        <v>208</v>
      </c>
      <c r="F1673">
        <v>63</v>
      </c>
      <c r="G1673" t="s">
        <v>257</v>
      </c>
      <c r="H1673" t="s">
        <v>257</v>
      </c>
      <c r="I1673">
        <v>0</v>
      </c>
      <c r="J1673">
        <v>0</v>
      </c>
      <c r="K1673">
        <v>63</v>
      </c>
      <c r="L1673">
        <v>2</v>
      </c>
      <c r="M1673">
        <v>2</v>
      </c>
    </row>
    <row r="1674" spans="1:15" x14ac:dyDescent="0.25">
      <c r="A1674" t="str">
        <f t="shared" si="26"/>
        <v>31 DayOctober-December 2024NHS FifeAll Cancer Types*</v>
      </c>
      <c r="B1674" t="s">
        <v>255</v>
      </c>
      <c r="C1674" t="s">
        <v>261</v>
      </c>
      <c r="D1674" t="s">
        <v>166</v>
      </c>
      <c r="E1674" t="s">
        <v>198</v>
      </c>
      <c r="F1674">
        <v>365</v>
      </c>
      <c r="G1674" t="s">
        <v>257</v>
      </c>
      <c r="H1674" t="s">
        <v>257</v>
      </c>
      <c r="I1674">
        <v>6</v>
      </c>
      <c r="J1674">
        <v>1.6438356164383601</v>
      </c>
      <c r="K1674">
        <v>359</v>
      </c>
      <c r="L1674">
        <v>7</v>
      </c>
      <c r="M1674">
        <v>27</v>
      </c>
      <c r="N1674">
        <v>32</v>
      </c>
      <c r="O1674">
        <v>12</v>
      </c>
    </row>
    <row r="1675" spans="1:15" x14ac:dyDescent="0.25">
      <c r="A1675" t="str">
        <f t="shared" si="26"/>
        <v>31 DayOctober-December 2024NHS FifeAll Cancer Types* (screened excluded)</v>
      </c>
      <c r="B1675" t="s">
        <v>255</v>
      </c>
      <c r="C1675" t="s">
        <v>261</v>
      </c>
      <c r="D1675" t="s">
        <v>166</v>
      </c>
      <c r="E1675" t="s">
        <v>199</v>
      </c>
      <c r="F1675">
        <v>350</v>
      </c>
      <c r="G1675" t="s">
        <v>257</v>
      </c>
      <c r="H1675" t="s">
        <v>257</v>
      </c>
      <c r="I1675">
        <v>6</v>
      </c>
      <c r="J1675">
        <v>1.71428571428571</v>
      </c>
      <c r="K1675">
        <v>344</v>
      </c>
      <c r="L1675">
        <v>7</v>
      </c>
      <c r="M1675">
        <v>21</v>
      </c>
      <c r="N1675">
        <v>32</v>
      </c>
      <c r="O1675">
        <v>13</v>
      </c>
    </row>
    <row r="1676" spans="1:15" x14ac:dyDescent="0.25">
      <c r="A1676" t="str">
        <f t="shared" si="26"/>
        <v>31 DayOctober-December 2024NHS FifeAll Cancer Types* (screened only)</v>
      </c>
      <c r="B1676" t="s">
        <v>255</v>
      </c>
      <c r="C1676" t="s">
        <v>261</v>
      </c>
      <c r="D1676" t="s">
        <v>166</v>
      </c>
      <c r="E1676" t="s">
        <v>200</v>
      </c>
      <c r="F1676">
        <v>15</v>
      </c>
      <c r="G1676" t="s">
        <v>257</v>
      </c>
      <c r="H1676" t="s">
        <v>257</v>
      </c>
      <c r="I1676">
        <v>0</v>
      </c>
      <c r="J1676">
        <v>0</v>
      </c>
      <c r="K1676">
        <v>15</v>
      </c>
      <c r="L1676">
        <v>0</v>
      </c>
      <c r="M1676">
        <v>6</v>
      </c>
      <c r="O1676">
        <v>6</v>
      </c>
    </row>
    <row r="1677" spans="1:15" x14ac:dyDescent="0.25">
      <c r="A1677" t="str">
        <f t="shared" si="26"/>
        <v>31 DayOctober-December 2024NHS FifeBreast</v>
      </c>
      <c r="B1677" t="s">
        <v>255</v>
      </c>
      <c r="C1677" t="s">
        <v>261</v>
      </c>
      <c r="D1677" t="s">
        <v>166</v>
      </c>
      <c r="E1677" t="s">
        <v>22</v>
      </c>
      <c r="F1677">
        <v>56</v>
      </c>
      <c r="G1677" t="s">
        <v>257</v>
      </c>
      <c r="H1677" t="s">
        <v>257</v>
      </c>
      <c r="I1677">
        <v>0</v>
      </c>
      <c r="J1677">
        <v>0</v>
      </c>
      <c r="K1677">
        <v>56</v>
      </c>
      <c r="L1677">
        <v>2</v>
      </c>
      <c r="M1677">
        <v>5</v>
      </c>
      <c r="O1677">
        <v>20</v>
      </c>
    </row>
    <row r="1678" spans="1:15" x14ac:dyDescent="0.25">
      <c r="A1678" t="str">
        <f t="shared" si="26"/>
        <v>31 DayOctober-December 2024NHS FifeBreast (screened excluded)</v>
      </c>
      <c r="B1678" t="s">
        <v>255</v>
      </c>
      <c r="C1678" t="s">
        <v>261</v>
      </c>
      <c r="D1678" t="s">
        <v>166</v>
      </c>
      <c r="E1678" t="s">
        <v>201</v>
      </c>
      <c r="F1678">
        <v>55</v>
      </c>
      <c r="G1678" t="s">
        <v>257</v>
      </c>
      <c r="H1678" t="s">
        <v>257</v>
      </c>
      <c r="I1678">
        <v>0</v>
      </c>
      <c r="J1678">
        <v>0</v>
      </c>
      <c r="K1678">
        <v>55</v>
      </c>
      <c r="L1678">
        <v>2</v>
      </c>
      <c r="M1678">
        <v>5</v>
      </c>
      <c r="O1678">
        <v>20</v>
      </c>
    </row>
    <row r="1679" spans="1:15" x14ac:dyDescent="0.25">
      <c r="A1679" t="str">
        <f t="shared" si="26"/>
        <v>31 DayOctober-December 2024NHS FifeBreast (screened only)</v>
      </c>
      <c r="B1679" t="s">
        <v>255</v>
      </c>
      <c r="C1679" t="s">
        <v>261</v>
      </c>
      <c r="D1679" t="s">
        <v>166</v>
      </c>
      <c r="E1679" t="s">
        <v>202</v>
      </c>
      <c r="F1679">
        <v>1</v>
      </c>
      <c r="G1679" t="s">
        <v>257</v>
      </c>
      <c r="H1679" t="s">
        <v>257</v>
      </c>
      <c r="I1679">
        <v>0</v>
      </c>
      <c r="J1679">
        <v>0</v>
      </c>
      <c r="K1679">
        <v>1</v>
      </c>
      <c r="L1679">
        <v>0</v>
      </c>
      <c r="M1679">
        <v>0</v>
      </c>
    </row>
    <row r="1680" spans="1:15" x14ac:dyDescent="0.25">
      <c r="A1680" t="str">
        <f t="shared" si="26"/>
        <v>31 DayOctober-December 2024NHS FifeCervical</v>
      </c>
      <c r="B1680" t="s">
        <v>255</v>
      </c>
      <c r="C1680" t="s">
        <v>261</v>
      </c>
      <c r="D1680" t="s">
        <v>166</v>
      </c>
      <c r="E1680" t="s">
        <v>23</v>
      </c>
      <c r="F1680">
        <v>1</v>
      </c>
      <c r="G1680" t="s">
        <v>257</v>
      </c>
      <c r="H1680" t="s">
        <v>257</v>
      </c>
      <c r="I1680">
        <v>0</v>
      </c>
      <c r="J1680">
        <v>0</v>
      </c>
      <c r="K1680">
        <v>1</v>
      </c>
      <c r="L1680">
        <v>0</v>
      </c>
      <c r="M1680">
        <v>0</v>
      </c>
    </row>
    <row r="1681" spans="1:15" x14ac:dyDescent="0.25">
      <c r="A1681" t="str">
        <f t="shared" si="26"/>
        <v>31 DayOctober-December 2024NHS FifeCervical (screened excluded)</v>
      </c>
      <c r="B1681" t="s">
        <v>255</v>
      </c>
      <c r="C1681" t="s">
        <v>261</v>
      </c>
      <c r="D1681" t="s">
        <v>166</v>
      </c>
      <c r="E1681" t="s">
        <v>24</v>
      </c>
      <c r="F1681">
        <v>1</v>
      </c>
      <c r="G1681" t="s">
        <v>257</v>
      </c>
      <c r="H1681" t="s">
        <v>257</v>
      </c>
      <c r="I1681">
        <v>0</v>
      </c>
      <c r="J1681">
        <v>0</v>
      </c>
      <c r="K1681">
        <v>1</v>
      </c>
      <c r="L1681">
        <v>0</v>
      </c>
      <c r="M1681">
        <v>0</v>
      </c>
    </row>
    <row r="1682" spans="1:15" x14ac:dyDescent="0.25">
      <c r="A1682" t="str">
        <f t="shared" si="26"/>
        <v>31 DayOctober-December 2024NHS FifeColorectal</v>
      </c>
      <c r="B1682" t="s">
        <v>255</v>
      </c>
      <c r="C1682" t="s">
        <v>261</v>
      </c>
      <c r="D1682" t="s">
        <v>166</v>
      </c>
      <c r="E1682" t="s">
        <v>26</v>
      </c>
      <c r="F1682">
        <v>79</v>
      </c>
      <c r="G1682" t="s">
        <v>257</v>
      </c>
      <c r="H1682" t="s">
        <v>257</v>
      </c>
      <c r="I1682">
        <v>1</v>
      </c>
      <c r="J1682">
        <v>1.26582278481013</v>
      </c>
      <c r="K1682">
        <v>78</v>
      </c>
      <c r="L1682">
        <v>1</v>
      </c>
      <c r="M1682">
        <v>14</v>
      </c>
      <c r="O1682">
        <v>8</v>
      </c>
    </row>
    <row r="1683" spans="1:15" x14ac:dyDescent="0.25">
      <c r="A1683" t="str">
        <f t="shared" si="26"/>
        <v>31 DayOctober-December 2024NHS FifeColorectal (screened excluded)</v>
      </c>
      <c r="B1683" t="s">
        <v>255</v>
      </c>
      <c r="C1683" t="s">
        <v>261</v>
      </c>
      <c r="D1683" t="s">
        <v>166</v>
      </c>
      <c r="E1683" t="s">
        <v>27</v>
      </c>
      <c r="F1683">
        <v>65</v>
      </c>
      <c r="G1683" t="s">
        <v>257</v>
      </c>
      <c r="H1683" t="s">
        <v>257</v>
      </c>
      <c r="I1683">
        <v>1</v>
      </c>
      <c r="J1683">
        <v>1.5384615384615401</v>
      </c>
      <c r="K1683">
        <v>64</v>
      </c>
      <c r="L1683">
        <v>1</v>
      </c>
      <c r="M1683">
        <v>8</v>
      </c>
      <c r="O1683">
        <v>10</v>
      </c>
    </row>
    <row r="1684" spans="1:15" x14ac:dyDescent="0.25">
      <c r="A1684" t="str">
        <f t="shared" si="26"/>
        <v>31 DayOctober-December 2024NHS FifeColorectal (screened only)</v>
      </c>
      <c r="B1684" t="s">
        <v>255</v>
      </c>
      <c r="C1684" t="s">
        <v>261</v>
      </c>
      <c r="D1684" t="s">
        <v>166</v>
      </c>
      <c r="E1684" t="s">
        <v>28</v>
      </c>
      <c r="F1684">
        <v>14</v>
      </c>
      <c r="G1684" t="s">
        <v>257</v>
      </c>
      <c r="H1684" t="s">
        <v>257</v>
      </c>
      <c r="I1684">
        <v>0</v>
      </c>
      <c r="J1684">
        <v>0</v>
      </c>
      <c r="K1684">
        <v>14</v>
      </c>
      <c r="L1684">
        <v>0</v>
      </c>
      <c r="M1684">
        <v>6</v>
      </c>
      <c r="O1684">
        <v>6</v>
      </c>
    </row>
    <row r="1685" spans="1:15" x14ac:dyDescent="0.25">
      <c r="A1685" t="str">
        <f t="shared" si="26"/>
        <v>31 DayOctober-December 2024NHS FifeHead &amp; Neck</v>
      </c>
      <c r="B1685" t="s">
        <v>255</v>
      </c>
      <c r="C1685" t="s">
        <v>261</v>
      </c>
      <c r="D1685" t="s">
        <v>166</v>
      </c>
      <c r="E1685" t="s">
        <v>29</v>
      </c>
      <c r="F1685">
        <v>2</v>
      </c>
      <c r="G1685" t="s">
        <v>257</v>
      </c>
      <c r="H1685" t="s">
        <v>257</v>
      </c>
      <c r="I1685">
        <v>0</v>
      </c>
      <c r="J1685">
        <v>0</v>
      </c>
      <c r="K1685">
        <v>2</v>
      </c>
      <c r="L1685">
        <v>0</v>
      </c>
      <c r="M1685">
        <v>0</v>
      </c>
    </row>
    <row r="1686" spans="1:15" x14ac:dyDescent="0.25">
      <c r="A1686" t="str">
        <f t="shared" si="26"/>
        <v>31 DayOctober-December 2024NHS FifeLung</v>
      </c>
      <c r="B1686" t="s">
        <v>255</v>
      </c>
      <c r="C1686" t="s">
        <v>261</v>
      </c>
      <c r="D1686" t="s">
        <v>166</v>
      </c>
      <c r="E1686" t="s">
        <v>30</v>
      </c>
      <c r="F1686">
        <v>40</v>
      </c>
      <c r="G1686" t="s">
        <v>257</v>
      </c>
      <c r="H1686" t="s">
        <v>257</v>
      </c>
      <c r="I1686">
        <v>2</v>
      </c>
      <c r="J1686">
        <v>5</v>
      </c>
      <c r="K1686">
        <v>38</v>
      </c>
      <c r="L1686">
        <v>0</v>
      </c>
      <c r="M1686">
        <v>0</v>
      </c>
    </row>
    <row r="1687" spans="1:15" x14ac:dyDescent="0.25">
      <c r="A1687" t="str">
        <f t="shared" si="26"/>
        <v>31 DayOctober-December 2024NHS FifeLymphoma</v>
      </c>
      <c r="B1687" t="s">
        <v>255</v>
      </c>
      <c r="C1687" t="s">
        <v>261</v>
      </c>
      <c r="D1687" t="s">
        <v>166</v>
      </c>
      <c r="E1687" t="s">
        <v>31</v>
      </c>
      <c r="F1687">
        <v>25</v>
      </c>
      <c r="G1687" t="s">
        <v>257</v>
      </c>
      <c r="H1687" t="s">
        <v>257</v>
      </c>
      <c r="I1687">
        <v>0</v>
      </c>
      <c r="J1687">
        <v>0</v>
      </c>
      <c r="K1687">
        <v>25</v>
      </c>
      <c r="L1687">
        <v>0</v>
      </c>
      <c r="M1687">
        <v>1</v>
      </c>
    </row>
    <row r="1688" spans="1:15" x14ac:dyDescent="0.25">
      <c r="A1688" t="str">
        <f t="shared" si="26"/>
        <v>31 DayOctober-December 2024NHS FifeMelanoma</v>
      </c>
      <c r="B1688" t="s">
        <v>255</v>
      </c>
      <c r="C1688" t="s">
        <v>261</v>
      </c>
      <c r="D1688" t="s">
        <v>166</v>
      </c>
      <c r="E1688" t="s">
        <v>32</v>
      </c>
      <c r="F1688">
        <v>24</v>
      </c>
      <c r="G1688" t="s">
        <v>257</v>
      </c>
      <c r="H1688" t="s">
        <v>257</v>
      </c>
      <c r="I1688">
        <v>0</v>
      </c>
      <c r="J1688">
        <v>0</v>
      </c>
      <c r="K1688">
        <v>24</v>
      </c>
      <c r="L1688">
        <v>0</v>
      </c>
      <c r="M1688">
        <v>0</v>
      </c>
    </row>
    <row r="1689" spans="1:15" x14ac:dyDescent="0.25">
      <c r="A1689" t="str">
        <f t="shared" si="26"/>
        <v>31 DayOctober-December 2024NHS FifeOvarian</v>
      </c>
      <c r="B1689" t="s">
        <v>255</v>
      </c>
      <c r="C1689" t="s">
        <v>261</v>
      </c>
      <c r="D1689" t="s">
        <v>166</v>
      </c>
      <c r="E1689" t="s">
        <v>33</v>
      </c>
      <c r="F1689">
        <v>8</v>
      </c>
      <c r="G1689" t="s">
        <v>257</v>
      </c>
      <c r="H1689" t="s">
        <v>257</v>
      </c>
      <c r="I1689">
        <v>0</v>
      </c>
      <c r="J1689">
        <v>0</v>
      </c>
      <c r="K1689">
        <v>8</v>
      </c>
      <c r="L1689">
        <v>1</v>
      </c>
      <c r="M1689">
        <v>0</v>
      </c>
    </row>
    <row r="1690" spans="1:15" x14ac:dyDescent="0.25">
      <c r="A1690" t="str">
        <f t="shared" si="26"/>
        <v>31 DayOctober-December 2024NHS FifeUpper GI</v>
      </c>
      <c r="B1690" t="s">
        <v>255</v>
      </c>
      <c r="C1690" t="s">
        <v>261</v>
      </c>
      <c r="D1690" t="s">
        <v>166</v>
      </c>
      <c r="E1690" t="s">
        <v>34</v>
      </c>
      <c r="F1690">
        <v>26</v>
      </c>
      <c r="G1690" t="s">
        <v>257</v>
      </c>
      <c r="H1690" t="s">
        <v>257</v>
      </c>
      <c r="I1690">
        <v>3</v>
      </c>
      <c r="J1690">
        <v>11.538461538461499</v>
      </c>
      <c r="K1690">
        <v>23</v>
      </c>
      <c r="L1690">
        <v>0</v>
      </c>
      <c r="M1690">
        <v>1</v>
      </c>
    </row>
    <row r="1691" spans="1:15" x14ac:dyDescent="0.25">
      <c r="A1691" t="str">
        <f t="shared" si="26"/>
        <v>31 DayOctober-December 2024NHS FifeUpper GI - Hepatopancreatobiliary</v>
      </c>
      <c r="B1691" t="s">
        <v>255</v>
      </c>
      <c r="C1691" t="s">
        <v>261</v>
      </c>
      <c r="D1691" t="s">
        <v>166</v>
      </c>
      <c r="E1691" t="s">
        <v>203</v>
      </c>
      <c r="F1691">
        <v>17</v>
      </c>
      <c r="G1691" t="s">
        <v>257</v>
      </c>
      <c r="H1691" t="s">
        <v>257</v>
      </c>
      <c r="I1691">
        <v>3</v>
      </c>
      <c r="J1691">
        <v>17.647058823529399</v>
      </c>
      <c r="K1691">
        <v>14</v>
      </c>
      <c r="L1691">
        <v>0</v>
      </c>
      <c r="M1691">
        <v>0</v>
      </c>
    </row>
    <row r="1692" spans="1:15" x14ac:dyDescent="0.25">
      <c r="A1692" t="str">
        <f t="shared" si="26"/>
        <v>31 DayOctober-December 2024NHS FifeUpper GI - Oesophagogastric</v>
      </c>
      <c r="B1692" t="s">
        <v>255</v>
      </c>
      <c r="C1692" t="s">
        <v>261</v>
      </c>
      <c r="D1692" t="s">
        <v>166</v>
      </c>
      <c r="E1692" t="s">
        <v>204</v>
      </c>
      <c r="F1692">
        <v>9</v>
      </c>
      <c r="G1692" t="s">
        <v>257</v>
      </c>
      <c r="H1692" t="s">
        <v>257</v>
      </c>
      <c r="I1692">
        <v>0</v>
      </c>
      <c r="J1692">
        <v>0</v>
      </c>
      <c r="K1692">
        <v>9</v>
      </c>
      <c r="L1692">
        <v>0</v>
      </c>
      <c r="M1692">
        <v>1</v>
      </c>
    </row>
    <row r="1693" spans="1:15" x14ac:dyDescent="0.25">
      <c r="A1693" t="str">
        <f t="shared" si="26"/>
        <v>31 DayOctober-December 2024NHS FifeUrological</v>
      </c>
      <c r="B1693" t="s">
        <v>255</v>
      </c>
      <c r="C1693" t="s">
        <v>261</v>
      </c>
      <c r="D1693" t="s">
        <v>166</v>
      </c>
      <c r="E1693" t="s">
        <v>205</v>
      </c>
      <c r="F1693">
        <v>104</v>
      </c>
      <c r="G1693" t="s">
        <v>257</v>
      </c>
      <c r="H1693" t="s">
        <v>257</v>
      </c>
      <c r="I1693">
        <v>0</v>
      </c>
      <c r="J1693">
        <v>0</v>
      </c>
      <c r="K1693">
        <v>104</v>
      </c>
      <c r="L1693">
        <v>3</v>
      </c>
      <c r="M1693">
        <v>6</v>
      </c>
      <c r="N1693">
        <v>97</v>
      </c>
      <c r="O1693">
        <v>24</v>
      </c>
    </row>
    <row r="1694" spans="1:15" x14ac:dyDescent="0.25">
      <c r="A1694" t="str">
        <f t="shared" si="26"/>
        <v>31 DayOctober-December 2024NHS FifeUrology - Bladder</v>
      </c>
      <c r="B1694" t="s">
        <v>255</v>
      </c>
      <c r="C1694" t="s">
        <v>261</v>
      </c>
      <c r="D1694" t="s">
        <v>166</v>
      </c>
      <c r="E1694" t="s">
        <v>206</v>
      </c>
      <c r="F1694">
        <v>8</v>
      </c>
      <c r="G1694" t="s">
        <v>257</v>
      </c>
      <c r="H1694" t="s">
        <v>257</v>
      </c>
      <c r="I1694">
        <v>0</v>
      </c>
      <c r="J1694">
        <v>0</v>
      </c>
      <c r="K1694">
        <v>8</v>
      </c>
      <c r="L1694">
        <v>0</v>
      </c>
      <c r="M1694">
        <v>0</v>
      </c>
    </row>
    <row r="1695" spans="1:15" x14ac:dyDescent="0.25">
      <c r="A1695" t="str">
        <f t="shared" si="26"/>
        <v>31 DayOctober-December 2024NHS FifeUrology - Other</v>
      </c>
      <c r="B1695" t="s">
        <v>255</v>
      </c>
      <c r="C1695" t="s">
        <v>261</v>
      </c>
      <c r="D1695" t="s">
        <v>166</v>
      </c>
      <c r="E1695" t="s">
        <v>207</v>
      </c>
      <c r="F1695">
        <v>15</v>
      </c>
      <c r="G1695" t="s">
        <v>257</v>
      </c>
      <c r="H1695" t="s">
        <v>257</v>
      </c>
      <c r="I1695">
        <v>0</v>
      </c>
      <c r="J1695">
        <v>0</v>
      </c>
      <c r="K1695">
        <v>15</v>
      </c>
      <c r="L1695">
        <v>1</v>
      </c>
      <c r="M1695">
        <v>2</v>
      </c>
    </row>
    <row r="1696" spans="1:15" x14ac:dyDescent="0.25">
      <c r="A1696" t="str">
        <f t="shared" si="26"/>
        <v>31 DayOctober-December 2024NHS FifeUrology - Prostate</v>
      </c>
      <c r="B1696" t="s">
        <v>255</v>
      </c>
      <c r="C1696" t="s">
        <v>261</v>
      </c>
      <c r="D1696" t="s">
        <v>166</v>
      </c>
      <c r="E1696" t="s">
        <v>208</v>
      </c>
      <c r="F1696">
        <v>81</v>
      </c>
      <c r="G1696" t="s">
        <v>257</v>
      </c>
      <c r="H1696" t="s">
        <v>257</v>
      </c>
      <c r="I1696">
        <v>0</v>
      </c>
      <c r="J1696">
        <v>0</v>
      </c>
      <c r="K1696">
        <v>81</v>
      </c>
      <c r="L1696">
        <v>2</v>
      </c>
      <c r="M1696">
        <v>4</v>
      </c>
      <c r="O1696">
        <v>24</v>
      </c>
    </row>
    <row r="1697" spans="1:15" x14ac:dyDescent="0.25">
      <c r="A1697" t="str">
        <f t="shared" si="26"/>
        <v>31 DayOctober-December 2024NHS Forth ValleyAll Cancer Types*</v>
      </c>
      <c r="B1697" t="s">
        <v>255</v>
      </c>
      <c r="C1697" t="s">
        <v>261</v>
      </c>
      <c r="D1697" t="s">
        <v>167</v>
      </c>
      <c r="E1697" t="s">
        <v>198</v>
      </c>
      <c r="F1697">
        <v>322</v>
      </c>
      <c r="G1697" t="s">
        <v>257</v>
      </c>
      <c r="H1697" t="s">
        <v>257</v>
      </c>
      <c r="I1697">
        <v>8</v>
      </c>
      <c r="J1697">
        <v>2.4844720496894399</v>
      </c>
      <c r="K1697">
        <v>314</v>
      </c>
      <c r="L1697">
        <v>6</v>
      </c>
      <c r="M1697">
        <v>10</v>
      </c>
      <c r="N1697">
        <v>14</v>
      </c>
      <c r="O1697">
        <v>21</v>
      </c>
    </row>
    <row r="1698" spans="1:15" x14ac:dyDescent="0.25">
      <c r="A1698" t="str">
        <f t="shared" si="26"/>
        <v>31 DayOctober-December 2024NHS Forth ValleyAll Cancer Types* (screened excluded)</v>
      </c>
      <c r="B1698" t="s">
        <v>255</v>
      </c>
      <c r="C1698" t="s">
        <v>261</v>
      </c>
      <c r="D1698" t="s">
        <v>167</v>
      </c>
      <c r="E1698" t="s">
        <v>199</v>
      </c>
      <c r="F1698">
        <v>295</v>
      </c>
      <c r="G1698" t="s">
        <v>257</v>
      </c>
      <c r="H1698" t="s">
        <v>257</v>
      </c>
      <c r="I1698">
        <v>8</v>
      </c>
      <c r="J1698">
        <v>2.71186440677966</v>
      </c>
      <c r="K1698">
        <v>287</v>
      </c>
      <c r="L1698">
        <v>5</v>
      </c>
      <c r="M1698">
        <v>9</v>
      </c>
      <c r="N1698">
        <v>15</v>
      </c>
      <c r="O1698">
        <v>22</v>
      </c>
    </row>
    <row r="1699" spans="1:15" x14ac:dyDescent="0.25">
      <c r="A1699" t="str">
        <f t="shared" si="26"/>
        <v>31 DayOctober-December 2024NHS Forth ValleyAll Cancer Types* (screened only)</v>
      </c>
      <c r="B1699" t="s">
        <v>255</v>
      </c>
      <c r="C1699" t="s">
        <v>261</v>
      </c>
      <c r="D1699" t="s">
        <v>167</v>
      </c>
      <c r="E1699" t="s">
        <v>200</v>
      </c>
      <c r="F1699">
        <v>27</v>
      </c>
      <c r="G1699" t="s">
        <v>257</v>
      </c>
      <c r="H1699" t="s">
        <v>257</v>
      </c>
      <c r="I1699">
        <v>0</v>
      </c>
      <c r="J1699">
        <v>0</v>
      </c>
      <c r="K1699">
        <v>27</v>
      </c>
      <c r="L1699">
        <v>1</v>
      </c>
      <c r="M1699">
        <v>1</v>
      </c>
    </row>
    <row r="1700" spans="1:15" x14ac:dyDescent="0.25">
      <c r="A1700" t="str">
        <f t="shared" si="26"/>
        <v>31 DayOctober-December 2024NHS Forth ValleyBreast</v>
      </c>
      <c r="B1700" t="s">
        <v>255</v>
      </c>
      <c r="C1700" t="s">
        <v>261</v>
      </c>
      <c r="D1700" t="s">
        <v>167</v>
      </c>
      <c r="E1700" t="s">
        <v>22</v>
      </c>
      <c r="F1700">
        <v>74</v>
      </c>
      <c r="G1700" t="s">
        <v>257</v>
      </c>
      <c r="H1700" t="s">
        <v>257</v>
      </c>
      <c r="I1700">
        <v>0</v>
      </c>
      <c r="J1700">
        <v>0</v>
      </c>
      <c r="K1700">
        <v>74</v>
      </c>
      <c r="L1700">
        <v>1</v>
      </c>
      <c r="M1700">
        <v>1</v>
      </c>
    </row>
    <row r="1701" spans="1:15" x14ac:dyDescent="0.25">
      <c r="A1701" t="str">
        <f t="shared" si="26"/>
        <v>31 DayOctober-December 2024NHS Forth ValleyBreast (screened excluded)</v>
      </c>
      <c r="B1701" t="s">
        <v>255</v>
      </c>
      <c r="C1701" t="s">
        <v>261</v>
      </c>
      <c r="D1701" t="s">
        <v>167</v>
      </c>
      <c r="E1701" t="s">
        <v>201</v>
      </c>
      <c r="F1701">
        <v>53</v>
      </c>
      <c r="G1701" t="s">
        <v>257</v>
      </c>
      <c r="H1701" t="s">
        <v>257</v>
      </c>
      <c r="I1701">
        <v>0</v>
      </c>
      <c r="J1701">
        <v>0</v>
      </c>
      <c r="K1701">
        <v>53</v>
      </c>
      <c r="L1701">
        <v>0</v>
      </c>
      <c r="M1701">
        <v>0</v>
      </c>
    </row>
    <row r="1702" spans="1:15" x14ac:dyDescent="0.25">
      <c r="A1702" t="str">
        <f t="shared" si="26"/>
        <v>31 DayOctober-December 2024NHS Forth ValleyBreast (screened only)</v>
      </c>
      <c r="B1702" t="s">
        <v>255</v>
      </c>
      <c r="C1702" t="s">
        <v>261</v>
      </c>
      <c r="D1702" t="s">
        <v>167</v>
      </c>
      <c r="E1702" t="s">
        <v>202</v>
      </c>
      <c r="F1702">
        <v>21</v>
      </c>
      <c r="G1702" t="s">
        <v>257</v>
      </c>
      <c r="H1702" t="s">
        <v>257</v>
      </c>
      <c r="I1702">
        <v>0</v>
      </c>
      <c r="J1702">
        <v>0</v>
      </c>
      <c r="K1702">
        <v>21</v>
      </c>
      <c r="L1702">
        <v>1</v>
      </c>
      <c r="M1702">
        <v>1</v>
      </c>
    </row>
    <row r="1703" spans="1:15" x14ac:dyDescent="0.25">
      <c r="A1703" t="str">
        <f t="shared" si="26"/>
        <v>31 DayOctober-December 2024NHS Forth ValleyCervical</v>
      </c>
      <c r="B1703" t="s">
        <v>255</v>
      </c>
      <c r="C1703" t="s">
        <v>261</v>
      </c>
      <c r="D1703" t="s">
        <v>167</v>
      </c>
      <c r="E1703" t="s">
        <v>23</v>
      </c>
      <c r="F1703">
        <v>1</v>
      </c>
      <c r="G1703" t="s">
        <v>257</v>
      </c>
      <c r="H1703" t="s">
        <v>257</v>
      </c>
      <c r="I1703">
        <v>0</v>
      </c>
      <c r="J1703">
        <v>0</v>
      </c>
      <c r="K1703">
        <v>1</v>
      </c>
      <c r="L1703">
        <v>0</v>
      </c>
      <c r="M1703">
        <v>0</v>
      </c>
    </row>
    <row r="1704" spans="1:15" x14ac:dyDescent="0.25">
      <c r="A1704" t="str">
        <f t="shared" si="26"/>
        <v>31 DayOctober-December 2024NHS Forth ValleyCervical (screened only)</v>
      </c>
      <c r="B1704" t="s">
        <v>255</v>
      </c>
      <c r="C1704" t="s">
        <v>261</v>
      </c>
      <c r="D1704" t="s">
        <v>167</v>
      </c>
      <c r="E1704" t="s">
        <v>25</v>
      </c>
      <c r="F1704">
        <v>1</v>
      </c>
      <c r="G1704" t="s">
        <v>257</v>
      </c>
      <c r="H1704" t="s">
        <v>257</v>
      </c>
      <c r="I1704">
        <v>0</v>
      </c>
      <c r="J1704">
        <v>0</v>
      </c>
      <c r="K1704">
        <v>1</v>
      </c>
      <c r="L1704">
        <v>0</v>
      </c>
      <c r="M1704">
        <v>0</v>
      </c>
    </row>
    <row r="1705" spans="1:15" x14ac:dyDescent="0.25">
      <c r="A1705" t="str">
        <f t="shared" si="26"/>
        <v>31 DayOctober-December 2024NHS Forth ValleyColorectal</v>
      </c>
      <c r="B1705" t="s">
        <v>255</v>
      </c>
      <c r="C1705" t="s">
        <v>261</v>
      </c>
      <c r="D1705" t="s">
        <v>167</v>
      </c>
      <c r="E1705" t="s">
        <v>26</v>
      </c>
      <c r="F1705">
        <v>37</v>
      </c>
      <c r="G1705" t="s">
        <v>257</v>
      </c>
      <c r="H1705" t="s">
        <v>257</v>
      </c>
      <c r="I1705">
        <v>0</v>
      </c>
      <c r="J1705">
        <v>0</v>
      </c>
      <c r="K1705">
        <v>37</v>
      </c>
      <c r="L1705">
        <v>1</v>
      </c>
      <c r="M1705">
        <v>5</v>
      </c>
      <c r="O1705">
        <v>20</v>
      </c>
    </row>
    <row r="1706" spans="1:15" x14ac:dyDescent="0.25">
      <c r="A1706" t="str">
        <f t="shared" si="26"/>
        <v>31 DayOctober-December 2024NHS Forth ValleyColorectal (screened excluded)</v>
      </c>
      <c r="B1706" t="s">
        <v>255</v>
      </c>
      <c r="C1706" t="s">
        <v>261</v>
      </c>
      <c r="D1706" t="s">
        <v>167</v>
      </c>
      <c r="E1706" t="s">
        <v>27</v>
      </c>
      <c r="F1706">
        <v>32</v>
      </c>
      <c r="G1706" t="s">
        <v>257</v>
      </c>
      <c r="H1706" t="s">
        <v>257</v>
      </c>
      <c r="I1706">
        <v>0</v>
      </c>
      <c r="J1706">
        <v>0</v>
      </c>
      <c r="K1706">
        <v>32</v>
      </c>
      <c r="L1706">
        <v>1</v>
      </c>
      <c r="M1706">
        <v>5</v>
      </c>
      <c r="O1706">
        <v>20</v>
      </c>
    </row>
    <row r="1707" spans="1:15" x14ac:dyDescent="0.25">
      <c r="A1707" t="str">
        <f t="shared" si="26"/>
        <v>31 DayOctober-December 2024NHS Forth ValleyColorectal (screened only)</v>
      </c>
      <c r="B1707" t="s">
        <v>255</v>
      </c>
      <c r="C1707" t="s">
        <v>261</v>
      </c>
      <c r="D1707" t="s">
        <v>167</v>
      </c>
      <c r="E1707" t="s">
        <v>28</v>
      </c>
      <c r="F1707">
        <v>5</v>
      </c>
      <c r="G1707" t="s">
        <v>257</v>
      </c>
      <c r="H1707" t="s">
        <v>257</v>
      </c>
      <c r="I1707">
        <v>0</v>
      </c>
      <c r="J1707">
        <v>0</v>
      </c>
      <c r="K1707">
        <v>5</v>
      </c>
      <c r="L1707">
        <v>0</v>
      </c>
      <c r="M1707">
        <v>0</v>
      </c>
    </row>
    <row r="1708" spans="1:15" x14ac:dyDescent="0.25">
      <c r="A1708" t="str">
        <f t="shared" si="26"/>
        <v>31 DayOctober-December 2024NHS Forth ValleyHead &amp; Neck</v>
      </c>
      <c r="B1708" t="s">
        <v>255</v>
      </c>
      <c r="C1708" t="s">
        <v>261</v>
      </c>
      <c r="D1708" t="s">
        <v>167</v>
      </c>
      <c r="E1708" t="s">
        <v>29</v>
      </c>
      <c r="F1708">
        <v>3</v>
      </c>
      <c r="G1708" t="s">
        <v>257</v>
      </c>
      <c r="H1708" t="s">
        <v>257</v>
      </c>
      <c r="I1708">
        <v>1</v>
      </c>
      <c r="J1708">
        <v>33.3333333333333</v>
      </c>
      <c r="K1708">
        <v>2</v>
      </c>
      <c r="L1708">
        <v>0</v>
      </c>
      <c r="M1708">
        <v>0</v>
      </c>
    </row>
    <row r="1709" spans="1:15" x14ac:dyDescent="0.25">
      <c r="A1709" t="str">
        <f t="shared" si="26"/>
        <v>31 DayOctober-December 2024NHS Forth ValleyLung</v>
      </c>
      <c r="B1709" t="s">
        <v>255</v>
      </c>
      <c r="C1709" t="s">
        <v>261</v>
      </c>
      <c r="D1709" t="s">
        <v>167</v>
      </c>
      <c r="E1709" t="s">
        <v>30</v>
      </c>
      <c r="F1709">
        <v>64</v>
      </c>
      <c r="G1709" t="s">
        <v>257</v>
      </c>
      <c r="H1709" t="s">
        <v>257</v>
      </c>
      <c r="I1709">
        <v>3</v>
      </c>
      <c r="J1709">
        <v>4.6875</v>
      </c>
      <c r="K1709">
        <v>61</v>
      </c>
      <c r="L1709">
        <v>3</v>
      </c>
      <c r="M1709">
        <v>0</v>
      </c>
      <c r="N1709">
        <v>7</v>
      </c>
    </row>
    <row r="1710" spans="1:15" x14ac:dyDescent="0.25">
      <c r="A1710" t="str">
        <f t="shared" si="26"/>
        <v>31 DayOctober-December 2024NHS Forth ValleyLymphoma</v>
      </c>
      <c r="B1710" t="s">
        <v>255</v>
      </c>
      <c r="C1710" t="s">
        <v>261</v>
      </c>
      <c r="D1710" t="s">
        <v>167</v>
      </c>
      <c r="E1710" t="s">
        <v>31</v>
      </c>
      <c r="F1710">
        <v>22</v>
      </c>
      <c r="G1710" t="s">
        <v>257</v>
      </c>
      <c r="H1710" t="s">
        <v>257</v>
      </c>
      <c r="I1710">
        <v>1</v>
      </c>
      <c r="J1710">
        <v>4.5454545454545503</v>
      </c>
      <c r="K1710">
        <v>21</v>
      </c>
      <c r="L1710">
        <v>0</v>
      </c>
      <c r="M1710">
        <v>0</v>
      </c>
    </row>
    <row r="1711" spans="1:15" x14ac:dyDescent="0.25">
      <c r="A1711" t="str">
        <f t="shared" si="26"/>
        <v>31 DayOctober-December 2024NHS Forth ValleyMelanoma</v>
      </c>
      <c r="B1711" t="s">
        <v>255</v>
      </c>
      <c r="C1711" t="s">
        <v>261</v>
      </c>
      <c r="D1711" t="s">
        <v>167</v>
      </c>
      <c r="E1711" t="s">
        <v>32</v>
      </c>
      <c r="F1711">
        <v>18</v>
      </c>
      <c r="G1711" t="s">
        <v>257</v>
      </c>
      <c r="H1711" t="s">
        <v>257</v>
      </c>
      <c r="I1711">
        <v>0</v>
      </c>
      <c r="J1711">
        <v>0</v>
      </c>
      <c r="K1711">
        <v>18</v>
      </c>
      <c r="L1711">
        <v>0</v>
      </c>
      <c r="M1711">
        <v>0</v>
      </c>
    </row>
    <row r="1712" spans="1:15" x14ac:dyDescent="0.25">
      <c r="A1712" t="str">
        <f t="shared" si="26"/>
        <v>31 DayOctober-December 2024NHS Forth ValleyOvarian</v>
      </c>
      <c r="B1712" t="s">
        <v>255</v>
      </c>
      <c r="C1712" t="s">
        <v>261</v>
      </c>
      <c r="D1712" t="s">
        <v>167</v>
      </c>
      <c r="E1712" t="s">
        <v>33</v>
      </c>
      <c r="F1712">
        <v>4</v>
      </c>
      <c r="G1712" t="s">
        <v>257</v>
      </c>
      <c r="H1712" t="s">
        <v>257</v>
      </c>
      <c r="I1712">
        <v>1</v>
      </c>
      <c r="J1712">
        <v>25</v>
      </c>
      <c r="K1712">
        <v>3</v>
      </c>
      <c r="L1712">
        <v>0</v>
      </c>
      <c r="M1712">
        <v>1</v>
      </c>
    </row>
    <row r="1713" spans="1:15" x14ac:dyDescent="0.25">
      <c r="A1713" t="str">
        <f t="shared" si="26"/>
        <v>31 DayOctober-December 2024NHS Forth ValleyUpper GI</v>
      </c>
      <c r="B1713" t="s">
        <v>255</v>
      </c>
      <c r="C1713" t="s">
        <v>261</v>
      </c>
      <c r="D1713" t="s">
        <v>167</v>
      </c>
      <c r="E1713" t="s">
        <v>34</v>
      </c>
      <c r="F1713">
        <v>20</v>
      </c>
      <c r="G1713" t="s">
        <v>257</v>
      </c>
      <c r="H1713" t="s">
        <v>257</v>
      </c>
      <c r="I1713">
        <v>1</v>
      </c>
      <c r="J1713">
        <v>5</v>
      </c>
      <c r="K1713">
        <v>19</v>
      </c>
      <c r="L1713">
        <v>0</v>
      </c>
      <c r="M1713">
        <v>0</v>
      </c>
    </row>
    <row r="1714" spans="1:15" x14ac:dyDescent="0.25">
      <c r="A1714" t="str">
        <f t="shared" si="26"/>
        <v>31 DayOctober-December 2024NHS Forth ValleyUpper GI - Hepatopancreatobiliary</v>
      </c>
      <c r="B1714" t="s">
        <v>255</v>
      </c>
      <c r="C1714" t="s">
        <v>261</v>
      </c>
      <c r="D1714" t="s">
        <v>167</v>
      </c>
      <c r="E1714" t="s">
        <v>203</v>
      </c>
      <c r="F1714">
        <v>15</v>
      </c>
      <c r="G1714" t="s">
        <v>257</v>
      </c>
      <c r="H1714" t="s">
        <v>257</v>
      </c>
      <c r="I1714">
        <v>1</v>
      </c>
      <c r="J1714">
        <v>6.6666666666666696</v>
      </c>
      <c r="K1714">
        <v>14</v>
      </c>
      <c r="L1714">
        <v>0</v>
      </c>
      <c r="M1714">
        <v>0</v>
      </c>
    </row>
    <row r="1715" spans="1:15" x14ac:dyDescent="0.25">
      <c r="A1715" t="str">
        <f t="shared" si="26"/>
        <v>31 DayOctober-December 2024NHS Forth ValleyUpper GI - Oesophagogastric</v>
      </c>
      <c r="B1715" t="s">
        <v>255</v>
      </c>
      <c r="C1715" t="s">
        <v>261</v>
      </c>
      <c r="D1715" t="s">
        <v>167</v>
      </c>
      <c r="E1715" t="s">
        <v>204</v>
      </c>
      <c r="F1715">
        <v>5</v>
      </c>
      <c r="G1715" t="s">
        <v>257</v>
      </c>
      <c r="H1715" t="s">
        <v>257</v>
      </c>
      <c r="I1715">
        <v>0</v>
      </c>
      <c r="J1715">
        <v>0</v>
      </c>
      <c r="K1715">
        <v>5</v>
      </c>
      <c r="L1715">
        <v>0</v>
      </c>
      <c r="M1715">
        <v>0</v>
      </c>
    </row>
    <row r="1716" spans="1:15" x14ac:dyDescent="0.25">
      <c r="A1716" t="str">
        <f t="shared" si="26"/>
        <v>31 DayOctober-December 2024NHS Forth ValleyUrological</v>
      </c>
      <c r="B1716" t="s">
        <v>255</v>
      </c>
      <c r="C1716" t="s">
        <v>261</v>
      </c>
      <c r="D1716" t="s">
        <v>167</v>
      </c>
      <c r="E1716" t="s">
        <v>205</v>
      </c>
      <c r="F1716">
        <v>79</v>
      </c>
      <c r="G1716" t="s">
        <v>257</v>
      </c>
      <c r="H1716" t="s">
        <v>257</v>
      </c>
      <c r="I1716">
        <v>1</v>
      </c>
      <c r="J1716">
        <v>1.26582278481013</v>
      </c>
      <c r="K1716">
        <v>78</v>
      </c>
      <c r="L1716">
        <v>1</v>
      </c>
      <c r="M1716">
        <v>3</v>
      </c>
      <c r="O1716">
        <v>22</v>
      </c>
    </row>
    <row r="1717" spans="1:15" x14ac:dyDescent="0.25">
      <c r="A1717" t="str">
        <f t="shared" si="26"/>
        <v>31 DayOctober-December 2024NHS Forth ValleyUrology - Bladder</v>
      </c>
      <c r="B1717" t="s">
        <v>255</v>
      </c>
      <c r="C1717" t="s">
        <v>261</v>
      </c>
      <c r="D1717" t="s">
        <v>167</v>
      </c>
      <c r="E1717" t="s">
        <v>206</v>
      </c>
      <c r="F1717">
        <v>7</v>
      </c>
      <c r="G1717" t="s">
        <v>257</v>
      </c>
      <c r="H1717" t="s">
        <v>257</v>
      </c>
      <c r="I1717">
        <v>1</v>
      </c>
      <c r="J1717">
        <v>14.285714285714301</v>
      </c>
      <c r="K1717">
        <v>6</v>
      </c>
      <c r="L1717">
        <v>0</v>
      </c>
      <c r="M1717">
        <v>1</v>
      </c>
    </row>
    <row r="1718" spans="1:15" x14ac:dyDescent="0.25">
      <c r="A1718" t="str">
        <f t="shared" si="26"/>
        <v>31 DayOctober-December 2024NHS Forth ValleyUrology - Other</v>
      </c>
      <c r="B1718" t="s">
        <v>255</v>
      </c>
      <c r="C1718" t="s">
        <v>261</v>
      </c>
      <c r="D1718" t="s">
        <v>167</v>
      </c>
      <c r="E1718" t="s">
        <v>207</v>
      </c>
      <c r="F1718">
        <v>16</v>
      </c>
      <c r="G1718" t="s">
        <v>257</v>
      </c>
      <c r="H1718" t="s">
        <v>257</v>
      </c>
      <c r="I1718">
        <v>0</v>
      </c>
      <c r="J1718">
        <v>0</v>
      </c>
      <c r="K1718">
        <v>16</v>
      </c>
      <c r="L1718">
        <v>0</v>
      </c>
      <c r="M1718">
        <v>1</v>
      </c>
    </row>
    <row r="1719" spans="1:15" x14ac:dyDescent="0.25">
      <c r="A1719" t="str">
        <f t="shared" si="26"/>
        <v>31 DayOctober-December 2024NHS Forth ValleyUrology - Prostate</v>
      </c>
      <c r="B1719" t="s">
        <v>255</v>
      </c>
      <c r="C1719" t="s">
        <v>261</v>
      </c>
      <c r="D1719" t="s">
        <v>167</v>
      </c>
      <c r="E1719" t="s">
        <v>208</v>
      </c>
      <c r="F1719">
        <v>56</v>
      </c>
      <c r="G1719" t="s">
        <v>257</v>
      </c>
      <c r="H1719" t="s">
        <v>257</v>
      </c>
      <c r="I1719">
        <v>0</v>
      </c>
      <c r="J1719">
        <v>0</v>
      </c>
      <c r="K1719">
        <v>56</v>
      </c>
      <c r="L1719">
        <v>1</v>
      </c>
      <c r="M1719">
        <v>1</v>
      </c>
    </row>
    <row r="1720" spans="1:15" x14ac:dyDescent="0.25">
      <c r="A1720" t="str">
        <f t="shared" si="26"/>
        <v>31 DayOctober-December 2024NHS GrampianAll Cancer Types*</v>
      </c>
      <c r="B1720" t="s">
        <v>255</v>
      </c>
      <c r="C1720" t="s">
        <v>261</v>
      </c>
      <c r="D1720" t="s">
        <v>168</v>
      </c>
      <c r="E1720" t="s">
        <v>198</v>
      </c>
      <c r="F1720">
        <v>838</v>
      </c>
      <c r="G1720" t="s">
        <v>257</v>
      </c>
      <c r="H1720" t="s">
        <v>257</v>
      </c>
      <c r="I1720">
        <v>22</v>
      </c>
      <c r="J1720">
        <v>2.6252983293556098</v>
      </c>
      <c r="K1720">
        <v>816</v>
      </c>
      <c r="L1720">
        <v>21</v>
      </c>
      <c r="M1720">
        <v>190</v>
      </c>
      <c r="N1720">
        <v>14</v>
      </c>
      <c r="O1720">
        <v>17</v>
      </c>
    </row>
    <row r="1721" spans="1:15" x14ac:dyDescent="0.25">
      <c r="A1721" t="str">
        <f t="shared" si="26"/>
        <v>31 DayOctober-December 2024NHS GrampianAll Cancer Types* (screened excluded)</v>
      </c>
      <c r="B1721" t="s">
        <v>255</v>
      </c>
      <c r="C1721" t="s">
        <v>261</v>
      </c>
      <c r="D1721" t="s">
        <v>168</v>
      </c>
      <c r="E1721" t="s">
        <v>199</v>
      </c>
      <c r="F1721">
        <v>746</v>
      </c>
      <c r="G1721" t="s">
        <v>257</v>
      </c>
      <c r="H1721" t="s">
        <v>257</v>
      </c>
      <c r="I1721">
        <v>21</v>
      </c>
      <c r="J1721">
        <v>2.81501340482574</v>
      </c>
      <c r="K1721">
        <v>725</v>
      </c>
      <c r="L1721">
        <v>16</v>
      </c>
      <c r="M1721">
        <v>148</v>
      </c>
      <c r="N1721">
        <v>14</v>
      </c>
      <c r="O1721">
        <v>17</v>
      </c>
    </row>
    <row r="1722" spans="1:15" x14ac:dyDescent="0.25">
      <c r="A1722" t="str">
        <f t="shared" si="26"/>
        <v>31 DayOctober-December 2024NHS GrampianAll Cancer Types* (screened only)</v>
      </c>
      <c r="B1722" t="s">
        <v>255</v>
      </c>
      <c r="C1722" t="s">
        <v>261</v>
      </c>
      <c r="D1722" t="s">
        <v>168</v>
      </c>
      <c r="E1722" t="s">
        <v>200</v>
      </c>
      <c r="F1722">
        <v>92</v>
      </c>
      <c r="G1722" t="s">
        <v>257</v>
      </c>
      <c r="H1722" t="s">
        <v>257</v>
      </c>
      <c r="I1722">
        <v>1</v>
      </c>
      <c r="J1722">
        <v>1.0869565217391299</v>
      </c>
      <c r="K1722">
        <v>91</v>
      </c>
      <c r="L1722">
        <v>5</v>
      </c>
      <c r="M1722">
        <v>42</v>
      </c>
      <c r="N1722">
        <v>9</v>
      </c>
      <c r="O1722">
        <v>16</v>
      </c>
    </row>
    <row r="1723" spans="1:15" x14ac:dyDescent="0.25">
      <c r="A1723" t="str">
        <f t="shared" si="26"/>
        <v>31 DayOctober-December 2024NHS GrampianBreast</v>
      </c>
      <c r="B1723" t="s">
        <v>255</v>
      </c>
      <c r="C1723" t="s">
        <v>261</v>
      </c>
      <c r="D1723" t="s">
        <v>168</v>
      </c>
      <c r="E1723" t="s">
        <v>22</v>
      </c>
      <c r="F1723">
        <v>142</v>
      </c>
      <c r="G1723" t="s">
        <v>257</v>
      </c>
      <c r="H1723" t="s">
        <v>257</v>
      </c>
      <c r="I1723">
        <v>0</v>
      </c>
      <c r="J1723">
        <v>0</v>
      </c>
      <c r="K1723">
        <v>142</v>
      </c>
      <c r="L1723">
        <v>5</v>
      </c>
      <c r="M1723">
        <v>64</v>
      </c>
      <c r="N1723">
        <v>8</v>
      </c>
      <c r="O1723">
        <v>14</v>
      </c>
    </row>
    <row r="1724" spans="1:15" x14ac:dyDescent="0.25">
      <c r="A1724" t="str">
        <f t="shared" si="26"/>
        <v>31 DayOctober-December 2024NHS GrampianBreast (screened excluded)</v>
      </c>
      <c r="B1724" t="s">
        <v>255</v>
      </c>
      <c r="C1724" t="s">
        <v>261</v>
      </c>
      <c r="D1724" t="s">
        <v>168</v>
      </c>
      <c r="E1724" t="s">
        <v>201</v>
      </c>
      <c r="F1724">
        <v>71</v>
      </c>
      <c r="G1724" t="s">
        <v>257</v>
      </c>
      <c r="H1724" t="s">
        <v>257</v>
      </c>
      <c r="I1724">
        <v>0</v>
      </c>
      <c r="J1724">
        <v>0</v>
      </c>
      <c r="K1724">
        <v>71</v>
      </c>
      <c r="L1724">
        <v>1</v>
      </c>
      <c r="M1724">
        <v>33</v>
      </c>
      <c r="O1724">
        <v>13</v>
      </c>
    </row>
    <row r="1725" spans="1:15" x14ac:dyDescent="0.25">
      <c r="A1725" t="str">
        <f t="shared" si="26"/>
        <v>31 DayOctober-December 2024NHS GrampianBreast (screened only)</v>
      </c>
      <c r="B1725" t="s">
        <v>255</v>
      </c>
      <c r="C1725" t="s">
        <v>261</v>
      </c>
      <c r="D1725" t="s">
        <v>168</v>
      </c>
      <c r="E1725" t="s">
        <v>202</v>
      </c>
      <c r="F1725">
        <v>71</v>
      </c>
      <c r="G1725" t="s">
        <v>257</v>
      </c>
      <c r="H1725" t="s">
        <v>257</v>
      </c>
      <c r="I1725">
        <v>0</v>
      </c>
      <c r="J1725">
        <v>0</v>
      </c>
      <c r="K1725">
        <v>71</v>
      </c>
      <c r="L1725">
        <v>4</v>
      </c>
      <c r="M1725">
        <v>31</v>
      </c>
      <c r="N1725">
        <v>8</v>
      </c>
      <c r="O1725">
        <v>18</v>
      </c>
    </row>
    <row r="1726" spans="1:15" x14ac:dyDescent="0.25">
      <c r="A1726" t="str">
        <f t="shared" si="26"/>
        <v>31 DayOctober-December 2024NHS GrampianCervical</v>
      </c>
      <c r="B1726" t="s">
        <v>255</v>
      </c>
      <c r="C1726" t="s">
        <v>261</v>
      </c>
      <c r="D1726" t="s">
        <v>168</v>
      </c>
      <c r="E1726" t="s">
        <v>23</v>
      </c>
      <c r="F1726">
        <v>14</v>
      </c>
      <c r="G1726" t="s">
        <v>257</v>
      </c>
      <c r="H1726" t="s">
        <v>257</v>
      </c>
      <c r="I1726">
        <v>0</v>
      </c>
      <c r="J1726">
        <v>0</v>
      </c>
      <c r="K1726">
        <v>14</v>
      </c>
      <c r="L1726">
        <v>1</v>
      </c>
      <c r="M1726">
        <v>2</v>
      </c>
    </row>
    <row r="1727" spans="1:15" x14ac:dyDescent="0.25">
      <c r="A1727" t="str">
        <f t="shared" si="26"/>
        <v>31 DayOctober-December 2024NHS GrampianCervical (screened excluded)</v>
      </c>
      <c r="B1727" t="s">
        <v>255</v>
      </c>
      <c r="C1727" t="s">
        <v>261</v>
      </c>
      <c r="D1727" t="s">
        <v>168</v>
      </c>
      <c r="E1727" t="s">
        <v>24</v>
      </c>
      <c r="F1727">
        <v>10</v>
      </c>
      <c r="G1727" t="s">
        <v>257</v>
      </c>
      <c r="H1727" t="s">
        <v>257</v>
      </c>
      <c r="I1727">
        <v>0</v>
      </c>
      <c r="J1727">
        <v>0</v>
      </c>
      <c r="K1727">
        <v>10</v>
      </c>
      <c r="L1727">
        <v>0</v>
      </c>
      <c r="M1727">
        <v>1</v>
      </c>
    </row>
    <row r="1728" spans="1:15" x14ac:dyDescent="0.25">
      <c r="A1728" t="str">
        <f t="shared" si="26"/>
        <v>31 DayOctober-December 2024NHS GrampianCervical (screened only)</v>
      </c>
      <c r="B1728" t="s">
        <v>255</v>
      </c>
      <c r="C1728" t="s">
        <v>261</v>
      </c>
      <c r="D1728" t="s">
        <v>168</v>
      </c>
      <c r="E1728" t="s">
        <v>25</v>
      </c>
      <c r="F1728">
        <v>4</v>
      </c>
      <c r="G1728" t="s">
        <v>257</v>
      </c>
      <c r="H1728" t="s">
        <v>257</v>
      </c>
      <c r="I1728">
        <v>0</v>
      </c>
      <c r="J1728">
        <v>0</v>
      </c>
      <c r="K1728">
        <v>4</v>
      </c>
      <c r="L1728">
        <v>1</v>
      </c>
      <c r="M1728">
        <v>1</v>
      </c>
    </row>
    <row r="1729" spans="1:15" x14ac:dyDescent="0.25">
      <c r="A1729" t="str">
        <f t="shared" si="26"/>
        <v>31 DayOctober-December 2024NHS GrampianColorectal</v>
      </c>
      <c r="B1729" t="s">
        <v>255</v>
      </c>
      <c r="C1729" t="s">
        <v>261</v>
      </c>
      <c r="D1729" t="s">
        <v>168</v>
      </c>
      <c r="E1729" t="s">
        <v>26</v>
      </c>
      <c r="F1729">
        <v>105</v>
      </c>
      <c r="G1729" t="s">
        <v>257</v>
      </c>
      <c r="H1729" t="s">
        <v>257</v>
      </c>
      <c r="I1729">
        <v>5</v>
      </c>
      <c r="J1729">
        <v>4.7619047619047601</v>
      </c>
      <c r="K1729">
        <v>100</v>
      </c>
      <c r="L1729">
        <v>0</v>
      </c>
      <c r="M1729">
        <v>35</v>
      </c>
      <c r="O1729">
        <v>15</v>
      </c>
    </row>
    <row r="1730" spans="1:15" x14ac:dyDescent="0.25">
      <c r="A1730" t="str">
        <f t="shared" si="26"/>
        <v>31 DayOctober-December 2024NHS GrampianColorectal (screened excluded)</v>
      </c>
      <c r="B1730" t="s">
        <v>255</v>
      </c>
      <c r="C1730" t="s">
        <v>261</v>
      </c>
      <c r="D1730" t="s">
        <v>168</v>
      </c>
      <c r="E1730" t="s">
        <v>27</v>
      </c>
      <c r="F1730">
        <v>88</v>
      </c>
      <c r="G1730" t="s">
        <v>257</v>
      </c>
      <c r="H1730" t="s">
        <v>257</v>
      </c>
      <c r="I1730">
        <v>4</v>
      </c>
      <c r="J1730">
        <v>4.5454545454545503</v>
      </c>
      <c r="K1730">
        <v>84</v>
      </c>
      <c r="L1730">
        <v>0</v>
      </c>
      <c r="M1730">
        <v>25</v>
      </c>
      <c r="O1730">
        <v>17</v>
      </c>
    </row>
    <row r="1731" spans="1:15" x14ac:dyDescent="0.25">
      <c r="A1731" t="str">
        <f t="shared" ref="A1731:A1794" si="27">CONCATENATE(B1731,C1731,D1731,E1731)</f>
        <v>31 DayOctober-December 2024NHS GrampianColorectal (screened only)</v>
      </c>
      <c r="B1731" t="s">
        <v>255</v>
      </c>
      <c r="C1731" t="s">
        <v>261</v>
      </c>
      <c r="D1731" t="s">
        <v>168</v>
      </c>
      <c r="E1731" t="s">
        <v>28</v>
      </c>
      <c r="F1731">
        <v>17</v>
      </c>
      <c r="G1731" t="s">
        <v>257</v>
      </c>
      <c r="H1731" t="s">
        <v>257</v>
      </c>
      <c r="I1731">
        <v>1</v>
      </c>
      <c r="J1731">
        <v>5.8823529411764701</v>
      </c>
      <c r="K1731">
        <v>16</v>
      </c>
      <c r="L1731">
        <v>0</v>
      </c>
      <c r="M1731">
        <v>10</v>
      </c>
      <c r="O1731">
        <v>13</v>
      </c>
    </row>
    <row r="1732" spans="1:15" x14ac:dyDescent="0.25">
      <c r="A1732" t="str">
        <f t="shared" si="27"/>
        <v>31 DayOctober-December 2024NHS GrampianHead &amp; Neck</v>
      </c>
      <c r="B1732" t="s">
        <v>255</v>
      </c>
      <c r="C1732" t="s">
        <v>261</v>
      </c>
      <c r="D1732" t="s">
        <v>168</v>
      </c>
      <c r="E1732" t="s">
        <v>29</v>
      </c>
      <c r="F1732">
        <v>22</v>
      </c>
      <c r="G1732" t="s">
        <v>257</v>
      </c>
      <c r="H1732" t="s">
        <v>257</v>
      </c>
      <c r="I1732">
        <v>1</v>
      </c>
      <c r="J1732">
        <v>4.5454545454545503</v>
      </c>
      <c r="K1732">
        <v>21</v>
      </c>
      <c r="L1732">
        <v>0</v>
      </c>
      <c r="M1732">
        <v>1</v>
      </c>
    </row>
    <row r="1733" spans="1:15" x14ac:dyDescent="0.25">
      <c r="A1733" t="str">
        <f t="shared" si="27"/>
        <v>31 DayOctober-December 2024NHS GrampianLung</v>
      </c>
      <c r="B1733" t="s">
        <v>255</v>
      </c>
      <c r="C1733" t="s">
        <v>261</v>
      </c>
      <c r="D1733" t="s">
        <v>168</v>
      </c>
      <c r="E1733" t="s">
        <v>30</v>
      </c>
      <c r="F1733">
        <v>117</v>
      </c>
      <c r="G1733" t="s">
        <v>257</v>
      </c>
      <c r="H1733" t="s">
        <v>257</v>
      </c>
      <c r="I1733">
        <v>9</v>
      </c>
      <c r="J1733">
        <v>7.6923076923076898</v>
      </c>
      <c r="K1733">
        <v>108</v>
      </c>
      <c r="L1733">
        <v>4</v>
      </c>
      <c r="M1733">
        <v>12</v>
      </c>
      <c r="N1733">
        <v>8</v>
      </c>
      <c r="O1733">
        <v>10</v>
      </c>
    </row>
    <row r="1734" spans="1:15" x14ac:dyDescent="0.25">
      <c r="A1734" t="str">
        <f t="shared" si="27"/>
        <v>31 DayOctober-December 2024NHS GrampianLymphoma</v>
      </c>
      <c r="B1734" t="s">
        <v>255</v>
      </c>
      <c r="C1734" t="s">
        <v>261</v>
      </c>
      <c r="D1734" t="s">
        <v>168</v>
      </c>
      <c r="E1734" t="s">
        <v>31</v>
      </c>
      <c r="F1734">
        <v>31</v>
      </c>
      <c r="G1734" t="s">
        <v>257</v>
      </c>
      <c r="H1734" t="s">
        <v>257</v>
      </c>
      <c r="I1734">
        <v>0</v>
      </c>
      <c r="J1734">
        <v>0</v>
      </c>
      <c r="K1734">
        <v>31</v>
      </c>
      <c r="L1734">
        <v>0</v>
      </c>
      <c r="M1734">
        <v>2</v>
      </c>
    </row>
    <row r="1735" spans="1:15" x14ac:dyDescent="0.25">
      <c r="A1735" t="str">
        <f t="shared" si="27"/>
        <v>31 DayOctober-December 2024NHS GrampianMelanoma</v>
      </c>
      <c r="B1735" t="s">
        <v>255</v>
      </c>
      <c r="C1735" t="s">
        <v>261</v>
      </c>
      <c r="D1735" t="s">
        <v>168</v>
      </c>
      <c r="E1735" t="s">
        <v>32</v>
      </c>
      <c r="F1735">
        <v>44</v>
      </c>
      <c r="G1735" t="s">
        <v>257</v>
      </c>
      <c r="H1735" t="s">
        <v>257</v>
      </c>
      <c r="I1735">
        <v>1</v>
      </c>
      <c r="J1735">
        <v>2.2727272727272698</v>
      </c>
      <c r="K1735">
        <v>43</v>
      </c>
      <c r="L1735">
        <v>0</v>
      </c>
      <c r="M1735">
        <v>1</v>
      </c>
    </row>
    <row r="1736" spans="1:15" x14ac:dyDescent="0.25">
      <c r="A1736" t="str">
        <f t="shared" si="27"/>
        <v>31 DayOctober-December 2024NHS GrampianOvarian</v>
      </c>
      <c r="B1736" t="s">
        <v>255</v>
      </c>
      <c r="C1736" t="s">
        <v>261</v>
      </c>
      <c r="D1736" t="s">
        <v>168</v>
      </c>
      <c r="E1736" t="s">
        <v>33</v>
      </c>
      <c r="F1736">
        <v>22</v>
      </c>
      <c r="G1736" t="s">
        <v>257</v>
      </c>
      <c r="H1736" t="s">
        <v>257</v>
      </c>
      <c r="I1736">
        <v>1</v>
      </c>
      <c r="J1736">
        <v>4.5454545454545503</v>
      </c>
      <c r="K1736">
        <v>21</v>
      </c>
      <c r="L1736">
        <v>2</v>
      </c>
      <c r="M1736">
        <v>2</v>
      </c>
    </row>
    <row r="1737" spans="1:15" x14ac:dyDescent="0.25">
      <c r="A1737" t="str">
        <f t="shared" si="27"/>
        <v>31 DayOctober-December 2024NHS GrampianUpper GI</v>
      </c>
      <c r="B1737" t="s">
        <v>255</v>
      </c>
      <c r="C1737" t="s">
        <v>261</v>
      </c>
      <c r="D1737" t="s">
        <v>168</v>
      </c>
      <c r="E1737" t="s">
        <v>34</v>
      </c>
      <c r="F1737">
        <v>84</v>
      </c>
      <c r="G1737" t="s">
        <v>257</v>
      </c>
      <c r="H1737" t="s">
        <v>257</v>
      </c>
      <c r="I1737">
        <v>4</v>
      </c>
      <c r="J1737">
        <v>4.7619047619047601</v>
      </c>
      <c r="K1737">
        <v>80</v>
      </c>
      <c r="L1737">
        <v>0</v>
      </c>
      <c r="M1737">
        <v>2</v>
      </c>
    </row>
    <row r="1738" spans="1:15" x14ac:dyDescent="0.25">
      <c r="A1738" t="str">
        <f t="shared" si="27"/>
        <v>31 DayOctober-December 2024NHS GrampianUpper GI - Hepatopancreatobiliary</v>
      </c>
      <c r="B1738" t="s">
        <v>255</v>
      </c>
      <c r="C1738" t="s">
        <v>261</v>
      </c>
      <c r="D1738" t="s">
        <v>168</v>
      </c>
      <c r="E1738" t="s">
        <v>203</v>
      </c>
      <c r="F1738">
        <v>49</v>
      </c>
      <c r="G1738" t="s">
        <v>257</v>
      </c>
      <c r="H1738" t="s">
        <v>257</v>
      </c>
      <c r="I1738">
        <v>4</v>
      </c>
      <c r="J1738">
        <v>8.1632653061224492</v>
      </c>
      <c r="K1738">
        <v>45</v>
      </c>
      <c r="L1738">
        <v>0</v>
      </c>
      <c r="M1738">
        <v>1</v>
      </c>
    </row>
    <row r="1739" spans="1:15" x14ac:dyDescent="0.25">
      <c r="A1739" t="str">
        <f t="shared" si="27"/>
        <v>31 DayOctober-December 2024NHS GrampianUpper GI - Oesophagogastric</v>
      </c>
      <c r="B1739" t="s">
        <v>255</v>
      </c>
      <c r="C1739" t="s">
        <v>261</v>
      </c>
      <c r="D1739" t="s">
        <v>168</v>
      </c>
      <c r="E1739" t="s">
        <v>204</v>
      </c>
      <c r="F1739">
        <v>35</v>
      </c>
      <c r="G1739" t="s">
        <v>257</v>
      </c>
      <c r="H1739" t="s">
        <v>257</v>
      </c>
      <c r="I1739">
        <v>0</v>
      </c>
      <c r="J1739">
        <v>0</v>
      </c>
      <c r="K1739">
        <v>35</v>
      </c>
      <c r="L1739">
        <v>0</v>
      </c>
      <c r="M1739">
        <v>1</v>
      </c>
    </row>
    <row r="1740" spans="1:15" x14ac:dyDescent="0.25">
      <c r="A1740" t="str">
        <f t="shared" si="27"/>
        <v>31 DayOctober-December 2024NHS GrampianUrological</v>
      </c>
      <c r="B1740" t="s">
        <v>255</v>
      </c>
      <c r="C1740" t="s">
        <v>261</v>
      </c>
      <c r="D1740" t="s">
        <v>168</v>
      </c>
      <c r="E1740" t="s">
        <v>205</v>
      </c>
      <c r="F1740">
        <v>257</v>
      </c>
      <c r="G1740" t="s">
        <v>257</v>
      </c>
      <c r="H1740" t="s">
        <v>257</v>
      </c>
      <c r="I1740">
        <v>1</v>
      </c>
      <c r="J1740">
        <v>0.38910505836575898</v>
      </c>
      <c r="K1740">
        <v>256</v>
      </c>
      <c r="L1740">
        <v>9</v>
      </c>
      <c r="M1740">
        <v>69</v>
      </c>
      <c r="N1740">
        <v>38</v>
      </c>
      <c r="O1740">
        <v>21</v>
      </c>
    </row>
    <row r="1741" spans="1:15" x14ac:dyDescent="0.25">
      <c r="A1741" t="str">
        <f t="shared" si="27"/>
        <v>31 DayOctober-December 2024NHS GrampianUrology - Bladder</v>
      </c>
      <c r="B1741" t="s">
        <v>255</v>
      </c>
      <c r="C1741" t="s">
        <v>261</v>
      </c>
      <c r="D1741" t="s">
        <v>168</v>
      </c>
      <c r="E1741" t="s">
        <v>206</v>
      </c>
      <c r="F1741">
        <v>42</v>
      </c>
      <c r="G1741" t="s">
        <v>257</v>
      </c>
      <c r="H1741" t="s">
        <v>257</v>
      </c>
      <c r="I1741">
        <v>0</v>
      </c>
      <c r="J1741">
        <v>0</v>
      </c>
      <c r="K1741">
        <v>42</v>
      </c>
      <c r="L1741">
        <v>0</v>
      </c>
      <c r="M1741">
        <v>33</v>
      </c>
      <c r="O1741">
        <v>16</v>
      </c>
    </row>
    <row r="1742" spans="1:15" x14ac:dyDescent="0.25">
      <c r="A1742" t="str">
        <f t="shared" si="27"/>
        <v>31 DayOctober-December 2024NHS GrampianUrology - Other</v>
      </c>
      <c r="B1742" t="s">
        <v>255</v>
      </c>
      <c r="C1742" t="s">
        <v>261</v>
      </c>
      <c r="D1742" t="s">
        <v>168</v>
      </c>
      <c r="E1742" t="s">
        <v>207</v>
      </c>
      <c r="F1742">
        <v>27</v>
      </c>
      <c r="G1742" t="s">
        <v>257</v>
      </c>
      <c r="H1742" t="s">
        <v>257</v>
      </c>
      <c r="I1742">
        <v>1</v>
      </c>
      <c r="J1742">
        <v>3.7037037037037002</v>
      </c>
      <c r="K1742">
        <v>26</v>
      </c>
      <c r="L1742">
        <v>0</v>
      </c>
      <c r="M1742">
        <v>11</v>
      </c>
      <c r="O1742">
        <v>56</v>
      </c>
    </row>
    <row r="1743" spans="1:15" x14ac:dyDescent="0.25">
      <c r="A1743" t="str">
        <f t="shared" si="27"/>
        <v>31 DayOctober-December 2024NHS GrampianUrology - Prostate</v>
      </c>
      <c r="B1743" t="s">
        <v>255</v>
      </c>
      <c r="C1743" t="s">
        <v>261</v>
      </c>
      <c r="D1743" t="s">
        <v>168</v>
      </c>
      <c r="E1743" t="s">
        <v>208</v>
      </c>
      <c r="F1743">
        <v>188</v>
      </c>
      <c r="G1743" t="s">
        <v>257</v>
      </c>
      <c r="H1743" t="s">
        <v>257</v>
      </c>
      <c r="I1743">
        <v>0</v>
      </c>
      <c r="J1743">
        <v>0</v>
      </c>
      <c r="K1743">
        <v>188</v>
      </c>
      <c r="L1743">
        <v>9</v>
      </c>
      <c r="M1743">
        <v>25</v>
      </c>
      <c r="N1743">
        <v>38</v>
      </c>
      <c r="O1743">
        <v>22</v>
      </c>
    </row>
    <row r="1744" spans="1:15" x14ac:dyDescent="0.25">
      <c r="A1744" t="str">
        <f t="shared" si="27"/>
        <v>31 DayOctober-December 2024NHS Greater Glasgow &amp; ClydeAll Cancer Types*</v>
      </c>
      <c r="B1744" t="s">
        <v>255</v>
      </c>
      <c r="C1744" t="s">
        <v>261</v>
      </c>
      <c r="D1744" t="s">
        <v>169</v>
      </c>
      <c r="E1744" t="s">
        <v>198</v>
      </c>
      <c r="F1744">
        <v>1816</v>
      </c>
      <c r="G1744" t="s">
        <v>257</v>
      </c>
      <c r="H1744" t="s">
        <v>257</v>
      </c>
      <c r="I1744">
        <v>25</v>
      </c>
      <c r="J1744">
        <v>1.3766519823788499</v>
      </c>
      <c r="K1744">
        <v>1791</v>
      </c>
      <c r="L1744">
        <v>73</v>
      </c>
      <c r="M1744">
        <v>193</v>
      </c>
      <c r="N1744">
        <v>14</v>
      </c>
      <c r="O1744">
        <v>15</v>
      </c>
    </row>
    <row r="1745" spans="1:15" x14ac:dyDescent="0.25">
      <c r="A1745" t="str">
        <f t="shared" si="27"/>
        <v>31 DayOctober-December 2024NHS Greater Glasgow &amp; ClydeAll Cancer Types* (screened excluded)</v>
      </c>
      <c r="B1745" t="s">
        <v>255</v>
      </c>
      <c r="C1745" t="s">
        <v>261</v>
      </c>
      <c r="D1745" t="s">
        <v>169</v>
      </c>
      <c r="E1745" t="s">
        <v>199</v>
      </c>
      <c r="F1745">
        <v>1640</v>
      </c>
      <c r="G1745" t="s">
        <v>257</v>
      </c>
      <c r="H1745" t="s">
        <v>257</v>
      </c>
      <c r="I1745">
        <v>25</v>
      </c>
      <c r="J1745">
        <v>1.5243902439024399</v>
      </c>
      <c r="K1745">
        <v>1615</v>
      </c>
      <c r="L1745">
        <v>54</v>
      </c>
      <c r="M1745">
        <v>167</v>
      </c>
      <c r="N1745">
        <v>14</v>
      </c>
      <c r="O1745">
        <v>15</v>
      </c>
    </row>
    <row r="1746" spans="1:15" x14ac:dyDescent="0.25">
      <c r="A1746" t="str">
        <f t="shared" si="27"/>
        <v>31 DayOctober-December 2024NHS Greater Glasgow &amp; ClydeAll Cancer Types* (screened only)</v>
      </c>
      <c r="B1746" t="s">
        <v>255</v>
      </c>
      <c r="C1746" t="s">
        <v>261</v>
      </c>
      <c r="D1746" t="s">
        <v>169</v>
      </c>
      <c r="E1746" t="s">
        <v>200</v>
      </c>
      <c r="F1746">
        <v>176</v>
      </c>
      <c r="G1746" t="s">
        <v>257</v>
      </c>
      <c r="H1746" t="s">
        <v>257</v>
      </c>
      <c r="I1746">
        <v>0</v>
      </c>
      <c r="J1746">
        <v>0</v>
      </c>
      <c r="K1746">
        <v>176</v>
      </c>
      <c r="L1746">
        <v>19</v>
      </c>
      <c r="M1746">
        <v>26</v>
      </c>
      <c r="N1746">
        <v>13</v>
      </c>
      <c r="O1746">
        <v>13</v>
      </c>
    </row>
    <row r="1747" spans="1:15" x14ac:dyDescent="0.25">
      <c r="A1747" t="str">
        <f t="shared" si="27"/>
        <v>31 DayOctober-December 2024NHS Greater Glasgow &amp; ClydeBreast</v>
      </c>
      <c r="B1747" t="s">
        <v>255</v>
      </c>
      <c r="C1747" t="s">
        <v>261</v>
      </c>
      <c r="D1747" t="s">
        <v>169</v>
      </c>
      <c r="E1747" t="s">
        <v>22</v>
      </c>
      <c r="F1747">
        <v>369</v>
      </c>
      <c r="G1747" t="s">
        <v>257</v>
      </c>
      <c r="H1747" t="s">
        <v>257</v>
      </c>
      <c r="I1747">
        <v>0</v>
      </c>
      <c r="J1747">
        <v>0</v>
      </c>
      <c r="K1747">
        <v>369</v>
      </c>
      <c r="L1747">
        <v>31</v>
      </c>
      <c r="M1747">
        <v>34</v>
      </c>
      <c r="N1747">
        <v>11</v>
      </c>
      <c r="O1747">
        <v>12</v>
      </c>
    </row>
    <row r="1748" spans="1:15" x14ac:dyDescent="0.25">
      <c r="A1748" t="str">
        <f t="shared" si="27"/>
        <v>31 DayOctober-December 2024NHS Greater Glasgow &amp; ClydeBreast (screened excluded)</v>
      </c>
      <c r="B1748" t="s">
        <v>255</v>
      </c>
      <c r="C1748" t="s">
        <v>261</v>
      </c>
      <c r="D1748" t="s">
        <v>169</v>
      </c>
      <c r="E1748" t="s">
        <v>201</v>
      </c>
      <c r="F1748">
        <v>235</v>
      </c>
      <c r="G1748" t="s">
        <v>257</v>
      </c>
      <c r="H1748" t="s">
        <v>257</v>
      </c>
      <c r="I1748">
        <v>0</v>
      </c>
      <c r="J1748">
        <v>0</v>
      </c>
      <c r="K1748">
        <v>235</v>
      </c>
      <c r="L1748">
        <v>14</v>
      </c>
      <c r="M1748">
        <v>24</v>
      </c>
      <c r="N1748">
        <v>8</v>
      </c>
      <c r="O1748">
        <v>9</v>
      </c>
    </row>
    <row r="1749" spans="1:15" x14ac:dyDescent="0.25">
      <c r="A1749" t="str">
        <f t="shared" si="27"/>
        <v>31 DayOctober-December 2024NHS Greater Glasgow &amp; ClydeBreast (screened only)</v>
      </c>
      <c r="B1749" t="s">
        <v>255</v>
      </c>
      <c r="C1749" t="s">
        <v>261</v>
      </c>
      <c r="D1749" t="s">
        <v>169</v>
      </c>
      <c r="E1749" t="s">
        <v>202</v>
      </c>
      <c r="F1749">
        <v>134</v>
      </c>
      <c r="G1749" t="s">
        <v>257</v>
      </c>
      <c r="H1749" t="s">
        <v>257</v>
      </c>
      <c r="I1749">
        <v>0</v>
      </c>
      <c r="J1749">
        <v>0</v>
      </c>
      <c r="K1749">
        <v>134</v>
      </c>
      <c r="L1749">
        <v>17</v>
      </c>
      <c r="M1749">
        <v>10</v>
      </c>
      <c r="N1749">
        <v>11</v>
      </c>
      <c r="O1749">
        <v>12</v>
      </c>
    </row>
    <row r="1750" spans="1:15" x14ac:dyDescent="0.25">
      <c r="A1750" t="str">
        <f t="shared" si="27"/>
        <v>31 DayOctober-December 2024NHS Greater Glasgow &amp; ClydeCervical</v>
      </c>
      <c r="B1750" t="s">
        <v>255</v>
      </c>
      <c r="C1750" t="s">
        <v>261</v>
      </c>
      <c r="D1750" t="s">
        <v>169</v>
      </c>
      <c r="E1750" t="s">
        <v>23</v>
      </c>
      <c r="F1750">
        <v>33</v>
      </c>
      <c r="G1750" t="s">
        <v>257</v>
      </c>
      <c r="H1750" t="s">
        <v>257</v>
      </c>
      <c r="I1750">
        <v>0</v>
      </c>
      <c r="J1750">
        <v>0</v>
      </c>
      <c r="K1750">
        <v>33</v>
      </c>
      <c r="L1750">
        <v>1</v>
      </c>
      <c r="M1750">
        <v>4</v>
      </c>
      <c r="O1750">
        <v>18</v>
      </c>
    </row>
    <row r="1751" spans="1:15" x14ac:dyDescent="0.25">
      <c r="A1751" t="str">
        <f t="shared" si="27"/>
        <v>31 DayOctober-December 2024NHS Greater Glasgow &amp; ClydeCervical (screened excluded)</v>
      </c>
      <c r="B1751" t="s">
        <v>255</v>
      </c>
      <c r="C1751" t="s">
        <v>261</v>
      </c>
      <c r="D1751" t="s">
        <v>169</v>
      </c>
      <c r="E1751" t="s">
        <v>24</v>
      </c>
      <c r="F1751">
        <v>22</v>
      </c>
      <c r="G1751" t="s">
        <v>257</v>
      </c>
      <c r="H1751" t="s">
        <v>257</v>
      </c>
      <c r="I1751">
        <v>0</v>
      </c>
      <c r="J1751">
        <v>0</v>
      </c>
      <c r="K1751">
        <v>22</v>
      </c>
      <c r="L1751">
        <v>1</v>
      </c>
      <c r="M1751">
        <v>0</v>
      </c>
    </row>
    <row r="1752" spans="1:15" x14ac:dyDescent="0.25">
      <c r="A1752" t="str">
        <f t="shared" si="27"/>
        <v>31 DayOctober-December 2024NHS Greater Glasgow &amp; ClydeCervical (screened only)</v>
      </c>
      <c r="B1752" t="s">
        <v>255</v>
      </c>
      <c r="C1752" t="s">
        <v>261</v>
      </c>
      <c r="D1752" t="s">
        <v>169</v>
      </c>
      <c r="E1752" t="s">
        <v>25</v>
      </c>
      <c r="F1752">
        <v>11</v>
      </c>
      <c r="G1752" t="s">
        <v>257</v>
      </c>
      <c r="H1752" t="s">
        <v>257</v>
      </c>
      <c r="I1752">
        <v>0</v>
      </c>
      <c r="J1752">
        <v>0</v>
      </c>
      <c r="K1752">
        <v>11</v>
      </c>
      <c r="L1752">
        <v>0</v>
      </c>
      <c r="M1752">
        <v>4</v>
      </c>
      <c r="O1752">
        <v>18</v>
      </c>
    </row>
    <row r="1753" spans="1:15" x14ac:dyDescent="0.25">
      <c r="A1753" t="str">
        <f t="shared" si="27"/>
        <v>31 DayOctober-December 2024NHS Greater Glasgow &amp; ClydeColorectal</v>
      </c>
      <c r="B1753" t="s">
        <v>255</v>
      </c>
      <c r="C1753" t="s">
        <v>261</v>
      </c>
      <c r="D1753" t="s">
        <v>169</v>
      </c>
      <c r="E1753" t="s">
        <v>26</v>
      </c>
      <c r="F1753">
        <v>234</v>
      </c>
      <c r="G1753" t="s">
        <v>257</v>
      </c>
      <c r="H1753" t="s">
        <v>257</v>
      </c>
      <c r="I1753">
        <v>3</v>
      </c>
      <c r="J1753">
        <v>1.2820512820512799</v>
      </c>
      <c r="K1753">
        <v>231</v>
      </c>
      <c r="L1753">
        <v>6</v>
      </c>
      <c r="M1753">
        <v>46</v>
      </c>
      <c r="N1753">
        <v>14</v>
      </c>
      <c r="O1753">
        <v>9</v>
      </c>
    </row>
    <row r="1754" spans="1:15" x14ac:dyDescent="0.25">
      <c r="A1754" t="str">
        <f t="shared" si="27"/>
        <v>31 DayOctober-December 2024NHS Greater Glasgow &amp; ClydeColorectal (screened excluded)</v>
      </c>
      <c r="B1754" t="s">
        <v>255</v>
      </c>
      <c r="C1754" t="s">
        <v>261</v>
      </c>
      <c r="D1754" t="s">
        <v>169</v>
      </c>
      <c r="E1754" t="s">
        <v>27</v>
      </c>
      <c r="F1754">
        <v>203</v>
      </c>
      <c r="G1754" t="s">
        <v>257</v>
      </c>
      <c r="H1754" t="s">
        <v>257</v>
      </c>
      <c r="I1754">
        <v>3</v>
      </c>
      <c r="J1754">
        <v>1.47783251231527</v>
      </c>
      <c r="K1754">
        <v>200</v>
      </c>
      <c r="L1754">
        <v>4</v>
      </c>
      <c r="M1754">
        <v>34</v>
      </c>
      <c r="N1754">
        <v>11</v>
      </c>
      <c r="O1754">
        <v>8</v>
      </c>
    </row>
    <row r="1755" spans="1:15" x14ac:dyDescent="0.25">
      <c r="A1755" t="str">
        <f t="shared" si="27"/>
        <v>31 DayOctober-December 2024NHS Greater Glasgow &amp; ClydeColorectal (screened only)</v>
      </c>
      <c r="B1755" t="s">
        <v>255</v>
      </c>
      <c r="C1755" t="s">
        <v>261</v>
      </c>
      <c r="D1755" t="s">
        <v>169</v>
      </c>
      <c r="E1755" t="s">
        <v>28</v>
      </c>
      <c r="F1755">
        <v>31</v>
      </c>
      <c r="G1755" t="s">
        <v>257</v>
      </c>
      <c r="H1755" t="s">
        <v>257</v>
      </c>
      <c r="I1755">
        <v>0</v>
      </c>
      <c r="J1755">
        <v>0</v>
      </c>
      <c r="K1755">
        <v>31</v>
      </c>
      <c r="L1755">
        <v>2</v>
      </c>
      <c r="M1755">
        <v>12</v>
      </c>
      <c r="O1755">
        <v>12</v>
      </c>
    </row>
    <row r="1756" spans="1:15" x14ac:dyDescent="0.25">
      <c r="A1756" t="str">
        <f t="shared" si="27"/>
        <v>31 DayOctober-December 2024NHS Greater Glasgow &amp; ClydeHead &amp; Neck</v>
      </c>
      <c r="B1756" t="s">
        <v>255</v>
      </c>
      <c r="C1756" t="s">
        <v>261</v>
      </c>
      <c r="D1756" t="s">
        <v>169</v>
      </c>
      <c r="E1756" t="s">
        <v>29</v>
      </c>
      <c r="F1756">
        <v>101</v>
      </c>
      <c r="G1756" t="s">
        <v>257</v>
      </c>
      <c r="H1756" t="s">
        <v>257</v>
      </c>
      <c r="I1756">
        <v>2</v>
      </c>
      <c r="J1756">
        <v>1.98019801980198</v>
      </c>
      <c r="K1756">
        <v>99</v>
      </c>
      <c r="L1756">
        <v>0</v>
      </c>
      <c r="M1756">
        <v>9</v>
      </c>
      <c r="O1756">
        <v>14</v>
      </c>
    </row>
    <row r="1757" spans="1:15" x14ac:dyDescent="0.25">
      <c r="A1757" t="str">
        <f t="shared" si="27"/>
        <v>31 DayOctober-December 2024NHS Greater Glasgow &amp; ClydeLung</v>
      </c>
      <c r="B1757" t="s">
        <v>255</v>
      </c>
      <c r="C1757" t="s">
        <v>261</v>
      </c>
      <c r="D1757" t="s">
        <v>169</v>
      </c>
      <c r="E1757" t="s">
        <v>30</v>
      </c>
      <c r="F1757">
        <v>287</v>
      </c>
      <c r="G1757" t="s">
        <v>257</v>
      </c>
      <c r="H1757" t="s">
        <v>257</v>
      </c>
      <c r="I1757">
        <v>10</v>
      </c>
      <c r="J1757">
        <v>3.4843205574912899</v>
      </c>
      <c r="K1757">
        <v>277</v>
      </c>
      <c r="L1757">
        <v>4</v>
      </c>
      <c r="M1757">
        <v>19</v>
      </c>
      <c r="N1757">
        <v>12</v>
      </c>
      <c r="O1757">
        <v>12</v>
      </c>
    </row>
    <row r="1758" spans="1:15" x14ac:dyDescent="0.25">
      <c r="A1758" t="str">
        <f t="shared" si="27"/>
        <v>31 DayOctober-December 2024NHS Greater Glasgow &amp; ClydeLymphoma</v>
      </c>
      <c r="B1758" t="s">
        <v>255</v>
      </c>
      <c r="C1758" t="s">
        <v>261</v>
      </c>
      <c r="D1758" t="s">
        <v>169</v>
      </c>
      <c r="E1758" t="s">
        <v>31</v>
      </c>
      <c r="F1758">
        <v>47</v>
      </c>
      <c r="G1758" t="s">
        <v>257</v>
      </c>
      <c r="H1758" t="s">
        <v>257</v>
      </c>
      <c r="I1758">
        <v>0</v>
      </c>
      <c r="J1758">
        <v>0</v>
      </c>
      <c r="K1758">
        <v>47</v>
      </c>
      <c r="L1758">
        <v>0</v>
      </c>
      <c r="M1758">
        <v>0</v>
      </c>
    </row>
    <row r="1759" spans="1:15" x14ac:dyDescent="0.25">
      <c r="A1759" t="str">
        <f t="shared" si="27"/>
        <v>31 DayOctober-December 2024NHS Greater Glasgow &amp; ClydeMelanoma</v>
      </c>
      <c r="B1759" t="s">
        <v>255</v>
      </c>
      <c r="C1759" t="s">
        <v>261</v>
      </c>
      <c r="D1759" t="s">
        <v>169</v>
      </c>
      <c r="E1759" t="s">
        <v>32</v>
      </c>
      <c r="F1759">
        <v>103</v>
      </c>
      <c r="G1759" t="s">
        <v>257</v>
      </c>
      <c r="H1759" t="s">
        <v>257</v>
      </c>
      <c r="I1759">
        <v>1</v>
      </c>
      <c r="J1759">
        <v>0.970873786407767</v>
      </c>
      <c r="K1759">
        <v>102</v>
      </c>
      <c r="L1759">
        <v>3</v>
      </c>
      <c r="M1759">
        <v>0</v>
      </c>
      <c r="N1759">
        <v>29</v>
      </c>
    </row>
    <row r="1760" spans="1:15" x14ac:dyDescent="0.25">
      <c r="A1760" t="str">
        <f t="shared" si="27"/>
        <v>31 DayOctober-December 2024NHS Greater Glasgow &amp; ClydeOvarian</v>
      </c>
      <c r="B1760" t="s">
        <v>255</v>
      </c>
      <c r="C1760" t="s">
        <v>261</v>
      </c>
      <c r="D1760" t="s">
        <v>169</v>
      </c>
      <c r="E1760" t="s">
        <v>33</v>
      </c>
      <c r="F1760">
        <v>51</v>
      </c>
      <c r="G1760" t="s">
        <v>257</v>
      </c>
      <c r="H1760" t="s">
        <v>257</v>
      </c>
      <c r="I1760">
        <v>0</v>
      </c>
      <c r="J1760">
        <v>0</v>
      </c>
      <c r="K1760">
        <v>51</v>
      </c>
      <c r="L1760">
        <v>1</v>
      </c>
      <c r="M1760">
        <v>2</v>
      </c>
    </row>
    <row r="1761" spans="1:15" x14ac:dyDescent="0.25">
      <c r="A1761" t="str">
        <f t="shared" si="27"/>
        <v>31 DayOctober-December 2024NHS Greater Glasgow &amp; ClydeUpper GI</v>
      </c>
      <c r="B1761" t="s">
        <v>255</v>
      </c>
      <c r="C1761" t="s">
        <v>261</v>
      </c>
      <c r="D1761" t="s">
        <v>169</v>
      </c>
      <c r="E1761" t="s">
        <v>34</v>
      </c>
      <c r="F1761">
        <v>153</v>
      </c>
      <c r="G1761" t="s">
        <v>257</v>
      </c>
      <c r="H1761" t="s">
        <v>257</v>
      </c>
      <c r="I1761">
        <v>1</v>
      </c>
      <c r="J1761">
        <v>0.65359477124182996</v>
      </c>
      <c r="K1761">
        <v>152</v>
      </c>
      <c r="L1761">
        <v>0</v>
      </c>
      <c r="M1761">
        <v>10</v>
      </c>
      <c r="O1761">
        <v>20</v>
      </c>
    </row>
    <row r="1762" spans="1:15" x14ac:dyDescent="0.25">
      <c r="A1762" t="str">
        <f t="shared" si="27"/>
        <v>31 DayOctober-December 2024NHS Greater Glasgow &amp; ClydeUpper GI - Hepatopancreatobiliary</v>
      </c>
      <c r="B1762" t="s">
        <v>255</v>
      </c>
      <c r="C1762" t="s">
        <v>261</v>
      </c>
      <c r="D1762" t="s">
        <v>169</v>
      </c>
      <c r="E1762" t="s">
        <v>203</v>
      </c>
      <c r="F1762">
        <v>76</v>
      </c>
      <c r="G1762" t="s">
        <v>257</v>
      </c>
      <c r="H1762" t="s">
        <v>257</v>
      </c>
      <c r="I1762">
        <v>1</v>
      </c>
      <c r="J1762">
        <v>1.31578947368421</v>
      </c>
      <c r="K1762">
        <v>75</v>
      </c>
      <c r="L1762">
        <v>0</v>
      </c>
      <c r="M1762">
        <v>7</v>
      </c>
      <c r="O1762">
        <v>32</v>
      </c>
    </row>
    <row r="1763" spans="1:15" x14ac:dyDescent="0.25">
      <c r="A1763" t="str">
        <f t="shared" si="27"/>
        <v>31 DayOctober-December 2024NHS Greater Glasgow &amp; ClydeUpper GI - Oesophagogastric</v>
      </c>
      <c r="B1763" t="s">
        <v>255</v>
      </c>
      <c r="C1763" t="s">
        <v>261</v>
      </c>
      <c r="D1763" t="s">
        <v>169</v>
      </c>
      <c r="E1763" t="s">
        <v>204</v>
      </c>
      <c r="F1763">
        <v>77</v>
      </c>
      <c r="G1763" t="s">
        <v>257</v>
      </c>
      <c r="H1763" t="s">
        <v>257</v>
      </c>
      <c r="I1763">
        <v>0</v>
      </c>
      <c r="J1763">
        <v>0</v>
      </c>
      <c r="K1763">
        <v>77</v>
      </c>
      <c r="L1763">
        <v>0</v>
      </c>
      <c r="M1763">
        <v>3</v>
      </c>
      <c r="O1763">
        <v>14</v>
      </c>
    </row>
    <row r="1764" spans="1:15" x14ac:dyDescent="0.25">
      <c r="A1764" t="str">
        <f t="shared" si="27"/>
        <v>31 DayOctober-December 2024NHS Greater Glasgow &amp; ClydeUrological</v>
      </c>
      <c r="B1764" t="s">
        <v>255</v>
      </c>
      <c r="C1764" t="s">
        <v>261</v>
      </c>
      <c r="D1764" t="s">
        <v>169</v>
      </c>
      <c r="E1764" t="s">
        <v>205</v>
      </c>
      <c r="F1764">
        <v>438</v>
      </c>
      <c r="G1764" t="s">
        <v>257</v>
      </c>
      <c r="H1764" t="s">
        <v>257</v>
      </c>
      <c r="I1764">
        <v>8</v>
      </c>
      <c r="J1764">
        <v>1.8264840182648401</v>
      </c>
      <c r="K1764">
        <v>430</v>
      </c>
      <c r="L1764">
        <v>27</v>
      </c>
      <c r="M1764">
        <v>69</v>
      </c>
      <c r="N1764">
        <v>26</v>
      </c>
      <c r="O1764">
        <v>23</v>
      </c>
    </row>
    <row r="1765" spans="1:15" x14ac:dyDescent="0.25">
      <c r="A1765" t="str">
        <f t="shared" si="27"/>
        <v>31 DayOctober-December 2024NHS Greater Glasgow &amp; ClydeUrology - Bladder</v>
      </c>
      <c r="B1765" t="s">
        <v>255</v>
      </c>
      <c r="C1765" t="s">
        <v>261</v>
      </c>
      <c r="D1765" t="s">
        <v>169</v>
      </c>
      <c r="E1765" t="s">
        <v>206</v>
      </c>
      <c r="F1765">
        <v>28</v>
      </c>
      <c r="G1765" t="s">
        <v>257</v>
      </c>
      <c r="H1765" t="s">
        <v>257</v>
      </c>
      <c r="I1765">
        <v>2</v>
      </c>
      <c r="J1765">
        <v>7.1428571428571397</v>
      </c>
      <c r="K1765">
        <v>26</v>
      </c>
      <c r="L1765">
        <v>6</v>
      </c>
      <c r="M1765">
        <v>1</v>
      </c>
      <c r="N1765">
        <v>39</v>
      </c>
    </row>
    <row r="1766" spans="1:15" x14ac:dyDescent="0.25">
      <c r="A1766" t="str">
        <f t="shared" si="27"/>
        <v>31 DayOctober-December 2024NHS Greater Glasgow &amp; ClydeUrology - Other</v>
      </c>
      <c r="B1766" t="s">
        <v>255</v>
      </c>
      <c r="C1766" t="s">
        <v>261</v>
      </c>
      <c r="D1766" t="s">
        <v>169</v>
      </c>
      <c r="E1766" t="s">
        <v>207</v>
      </c>
      <c r="F1766">
        <v>116</v>
      </c>
      <c r="G1766" t="s">
        <v>257</v>
      </c>
      <c r="H1766" t="s">
        <v>257</v>
      </c>
      <c r="I1766">
        <v>5</v>
      </c>
      <c r="J1766">
        <v>4.31034482758621</v>
      </c>
      <c r="K1766">
        <v>111</v>
      </c>
      <c r="L1766">
        <v>3</v>
      </c>
      <c r="M1766">
        <v>42</v>
      </c>
      <c r="N1766">
        <v>46</v>
      </c>
      <c r="O1766">
        <v>21</v>
      </c>
    </row>
    <row r="1767" spans="1:15" x14ac:dyDescent="0.25">
      <c r="A1767" t="str">
        <f t="shared" si="27"/>
        <v>31 DayOctober-December 2024NHS Greater Glasgow &amp; ClydeUrology - Prostate</v>
      </c>
      <c r="B1767" t="s">
        <v>255</v>
      </c>
      <c r="C1767" t="s">
        <v>261</v>
      </c>
      <c r="D1767" t="s">
        <v>169</v>
      </c>
      <c r="E1767" t="s">
        <v>208</v>
      </c>
      <c r="F1767">
        <v>294</v>
      </c>
      <c r="G1767" t="s">
        <v>257</v>
      </c>
      <c r="H1767" t="s">
        <v>257</v>
      </c>
      <c r="I1767">
        <v>1</v>
      </c>
      <c r="J1767">
        <v>0.34013605442176897</v>
      </c>
      <c r="K1767">
        <v>293</v>
      </c>
      <c r="L1767">
        <v>18</v>
      </c>
      <c r="M1767">
        <v>26</v>
      </c>
      <c r="N1767">
        <v>12</v>
      </c>
      <c r="O1767">
        <v>25</v>
      </c>
    </row>
    <row r="1768" spans="1:15" x14ac:dyDescent="0.25">
      <c r="A1768" t="str">
        <f t="shared" si="27"/>
        <v>31 DayOctober-December 2024NHS HighlandAll Cancer Types*</v>
      </c>
      <c r="B1768" t="s">
        <v>255</v>
      </c>
      <c r="C1768" t="s">
        <v>261</v>
      </c>
      <c r="D1768" t="s">
        <v>170</v>
      </c>
      <c r="E1768" t="s">
        <v>198</v>
      </c>
      <c r="F1768">
        <v>400</v>
      </c>
      <c r="G1768" t="s">
        <v>257</v>
      </c>
      <c r="H1768" t="s">
        <v>257</v>
      </c>
      <c r="I1768">
        <v>4</v>
      </c>
      <c r="J1768">
        <v>1</v>
      </c>
      <c r="K1768">
        <v>396</v>
      </c>
      <c r="L1768">
        <v>17</v>
      </c>
      <c r="M1768">
        <v>21</v>
      </c>
      <c r="N1768">
        <v>14</v>
      </c>
      <c r="O1768">
        <v>16</v>
      </c>
    </row>
    <row r="1769" spans="1:15" x14ac:dyDescent="0.25">
      <c r="A1769" t="str">
        <f t="shared" si="27"/>
        <v>31 DayOctober-December 2024NHS HighlandAll Cancer Types* (screened excluded)</v>
      </c>
      <c r="B1769" t="s">
        <v>255</v>
      </c>
      <c r="C1769" t="s">
        <v>261</v>
      </c>
      <c r="D1769" t="s">
        <v>170</v>
      </c>
      <c r="E1769" t="s">
        <v>199</v>
      </c>
      <c r="F1769">
        <v>347</v>
      </c>
      <c r="G1769" t="s">
        <v>257</v>
      </c>
      <c r="H1769" t="s">
        <v>257</v>
      </c>
      <c r="I1769">
        <v>4</v>
      </c>
      <c r="J1769">
        <v>1.15273775216138</v>
      </c>
      <c r="K1769">
        <v>343</v>
      </c>
      <c r="L1769">
        <v>12</v>
      </c>
      <c r="M1769">
        <v>16</v>
      </c>
      <c r="N1769">
        <v>12</v>
      </c>
      <c r="O1769">
        <v>20</v>
      </c>
    </row>
    <row r="1770" spans="1:15" x14ac:dyDescent="0.25">
      <c r="A1770" t="str">
        <f t="shared" si="27"/>
        <v>31 DayOctober-December 2024NHS HighlandAll Cancer Types* (screened only)</v>
      </c>
      <c r="B1770" t="s">
        <v>255</v>
      </c>
      <c r="C1770" t="s">
        <v>261</v>
      </c>
      <c r="D1770" t="s">
        <v>170</v>
      </c>
      <c r="E1770" t="s">
        <v>200</v>
      </c>
      <c r="F1770">
        <v>53</v>
      </c>
      <c r="G1770" t="s">
        <v>257</v>
      </c>
      <c r="H1770" t="s">
        <v>257</v>
      </c>
      <c r="I1770">
        <v>0</v>
      </c>
      <c r="J1770">
        <v>0</v>
      </c>
      <c r="K1770">
        <v>53</v>
      </c>
      <c r="L1770">
        <v>5</v>
      </c>
      <c r="M1770">
        <v>5</v>
      </c>
      <c r="N1770">
        <v>17</v>
      </c>
      <c r="O1770">
        <v>10</v>
      </c>
    </row>
    <row r="1771" spans="1:15" x14ac:dyDescent="0.25">
      <c r="A1771" t="str">
        <f t="shared" si="27"/>
        <v>31 DayOctober-December 2024NHS HighlandBreast</v>
      </c>
      <c r="B1771" t="s">
        <v>255</v>
      </c>
      <c r="C1771" t="s">
        <v>261</v>
      </c>
      <c r="D1771" t="s">
        <v>170</v>
      </c>
      <c r="E1771" t="s">
        <v>22</v>
      </c>
      <c r="F1771">
        <v>95</v>
      </c>
      <c r="G1771" t="s">
        <v>257</v>
      </c>
      <c r="H1771" t="s">
        <v>257</v>
      </c>
      <c r="I1771">
        <v>0</v>
      </c>
      <c r="J1771">
        <v>0</v>
      </c>
      <c r="K1771">
        <v>95</v>
      </c>
      <c r="L1771">
        <v>11</v>
      </c>
      <c r="M1771">
        <v>2</v>
      </c>
      <c r="N1771">
        <v>9</v>
      </c>
    </row>
    <row r="1772" spans="1:15" x14ac:dyDescent="0.25">
      <c r="A1772" t="str">
        <f t="shared" si="27"/>
        <v>31 DayOctober-December 2024NHS HighlandBreast (screened excluded)</v>
      </c>
      <c r="B1772" t="s">
        <v>255</v>
      </c>
      <c r="C1772" t="s">
        <v>261</v>
      </c>
      <c r="D1772" t="s">
        <v>170</v>
      </c>
      <c r="E1772" t="s">
        <v>201</v>
      </c>
      <c r="F1772">
        <v>54</v>
      </c>
      <c r="G1772" t="s">
        <v>257</v>
      </c>
      <c r="H1772" t="s">
        <v>257</v>
      </c>
      <c r="I1772">
        <v>0</v>
      </c>
      <c r="J1772">
        <v>0</v>
      </c>
      <c r="K1772">
        <v>54</v>
      </c>
      <c r="L1772">
        <v>7</v>
      </c>
      <c r="M1772">
        <v>0</v>
      </c>
      <c r="N1772">
        <v>9</v>
      </c>
    </row>
    <row r="1773" spans="1:15" x14ac:dyDescent="0.25">
      <c r="A1773" t="str">
        <f t="shared" si="27"/>
        <v>31 DayOctober-December 2024NHS HighlandBreast (screened only)</v>
      </c>
      <c r="B1773" t="s">
        <v>255</v>
      </c>
      <c r="C1773" t="s">
        <v>261</v>
      </c>
      <c r="D1773" t="s">
        <v>170</v>
      </c>
      <c r="E1773" t="s">
        <v>202</v>
      </c>
      <c r="F1773">
        <v>41</v>
      </c>
      <c r="G1773" t="s">
        <v>257</v>
      </c>
      <c r="H1773" t="s">
        <v>257</v>
      </c>
      <c r="I1773">
        <v>0</v>
      </c>
      <c r="J1773">
        <v>0</v>
      </c>
      <c r="K1773">
        <v>41</v>
      </c>
      <c r="L1773">
        <v>4</v>
      </c>
      <c r="M1773">
        <v>2</v>
      </c>
      <c r="N1773">
        <v>14</v>
      </c>
    </row>
    <row r="1774" spans="1:15" x14ac:dyDescent="0.25">
      <c r="A1774" t="str">
        <f t="shared" si="27"/>
        <v>31 DayOctober-December 2024NHS HighlandCervical</v>
      </c>
      <c r="B1774" t="s">
        <v>255</v>
      </c>
      <c r="C1774" t="s">
        <v>261</v>
      </c>
      <c r="D1774" t="s">
        <v>170</v>
      </c>
      <c r="E1774" t="s">
        <v>23</v>
      </c>
      <c r="F1774">
        <v>5</v>
      </c>
      <c r="G1774" t="s">
        <v>257</v>
      </c>
      <c r="H1774" t="s">
        <v>257</v>
      </c>
      <c r="I1774">
        <v>0</v>
      </c>
      <c r="J1774">
        <v>0</v>
      </c>
      <c r="K1774">
        <v>5</v>
      </c>
      <c r="L1774">
        <v>0</v>
      </c>
      <c r="M1774">
        <v>0</v>
      </c>
    </row>
    <row r="1775" spans="1:15" x14ac:dyDescent="0.25">
      <c r="A1775" t="str">
        <f t="shared" si="27"/>
        <v>31 DayOctober-December 2024NHS HighlandCervical (screened excluded)</v>
      </c>
      <c r="B1775" t="s">
        <v>255</v>
      </c>
      <c r="C1775" t="s">
        <v>261</v>
      </c>
      <c r="D1775" t="s">
        <v>170</v>
      </c>
      <c r="E1775" t="s">
        <v>24</v>
      </c>
      <c r="F1775">
        <v>4</v>
      </c>
      <c r="G1775" t="s">
        <v>257</v>
      </c>
      <c r="H1775" t="s">
        <v>257</v>
      </c>
      <c r="I1775">
        <v>0</v>
      </c>
      <c r="J1775">
        <v>0</v>
      </c>
      <c r="K1775">
        <v>4</v>
      </c>
      <c r="L1775">
        <v>0</v>
      </c>
      <c r="M1775">
        <v>0</v>
      </c>
    </row>
    <row r="1776" spans="1:15" x14ac:dyDescent="0.25">
      <c r="A1776" t="str">
        <f t="shared" si="27"/>
        <v>31 DayOctober-December 2024NHS HighlandCervical (screened only)</v>
      </c>
      <c r="B1776" t="s">
        <v>255</v>
      </c>
      <c r="C1776" t="s">
        <v>261</v>
      </c>
      <c r="D1776" t="s">
        <v>170</v>
      </c>
      <c r="E1776" t="s">
        <v>25</v>
      </c>
      <c r="F1776">
        <v>1</v>
      </c>
      <c r="G1776" t="s">
        <v>257</v>
      </c>
      <c r="H1776" t="s">
        <v>257</v>
      </c>
      <c r="I1776">
        <v>0</v>
      </c>
      <c r="J1776">
        <v>0</v>
      </c>
      <c r="K1776">
        <v>1</v>
      </c>
      <c r="L1776">
        <v>0</v>
      </c>
      <c r="M1776">
        <v>0</v>
      </c>
    </row>
    <row r="1777" spans="1:15" x14ac:dyDescent="0.25">
      <c r="A1777" t="str">
        <f t="shared" si="27"/>
        <v>31 DayOctober-December 2024NHS HighlandColorectal</v>
      </c>
      <c r="B1777" t="s">
        <v>255</v>
      </c>
      <c r="C1777" t="s">
        <v>261</v>
      </c>
      <c r="D1777" t="s">
        <v>170</v>
      </c>
      <c r="E1777" t="s">
        <v>26</v>
      </c>
      <c r="F1777">
        <v>50</v>
      </c>
      <c r="G1777" t="s">
        <v>257</v>
      </c>
      <c r="H1777" t="s">
        <v>257</v>
      </c>
      <c r="I1777">
        <v>0</v>
      </c>
      <c r="J1777">
        <v>0</v>
      </c>
      <c r="K1777">
        <v>50</v>
      </c>
      <c r="L1777">
        <v>2</v>
      </c>
      <c r="M1777">
        <v>9</v>
      </c>
      <c r="O1777">
        <v>10</v>
      </c>
    </row>
    <row r="1778" spans="1:15" x14ac:dyDescent="0.25">
      <c r="A1778" t="str">
        <f t="shared" si="27"/>
        <v>31 DayOctober-December 2024NHS HighlandColorectal (screened excluded)</v>
      </c>
      <c r="B1778" t="s">
        <v>255</v>
      </c>
      <c r="C1778" t="s">
        <v>261</v>
      </c>
      <c r="D1778" t="s">
        <v>170</v>
      </c>
      <c r="E1778" t="s">
        <v>27</v>
      </c>
      <c r="F1778">
        <v>39</v>
      </c>
      <c r="G1778" t="s">
        <v>257</v>
      </c>
      <c r="H1778" t="s">
        <v>257</v>
      </c>
      <c r="I1778">
        <v>0</v>
      </c>
      <c r="J1778">
        <v>0</v>
      </c>
      <c r="K1778">
        <v>39</v>
      </c>
      <c r="L1778">
        <v>1</v>
      </c>
      <c r="M1778">
        <v>6</v>
      </c>
      <c r="O1778">
        <v>16</v>
      </c>
    </row>
    <row r="1779" spans="1:15" x14ac:dyDescent="0.25">
      <c r="A1779" t="str">
        <f t="shared" si="27"/>
        <v>31 DayOctober-December 2024NHS HighlandColorectal (screened only)</v>
      </c>
      <c r="B1779" t="s">
        <v>255</v>
      </c>
      <c r="C1779" t="s">
        <v>261</v>
      </c>
      <c r="D1779" t="s">
        <v>170</v>
      </c>
      <c r="E1779" t="s">
        <v>28</v>
      </c>
      <c r="F1779">
        <v>11</v>
      </c>
      <c r="G1779" t="s">
        <v>257</v>
      </c>
      <c r="H1779" t="s">
        <v>257</v>
      </c>
      <c r="I1779">
        <v>0</v>
      </c>
      <c r="J1779">
        <v>0</v>
      </c>
      <c r="K1779">
        <v>11</v>
      </c>
      <c r="L1779">
        <v>1</v>
      </c>
      <c r="M1779">
        <v>3</v>
      </c>
      <c r="O1779">
        <v>4</v>
      </c>
    </row>
    <row r="1780" spans="1:15" x14ac:dyDescent="0.25">
      <c r="A1780" t="str">
        <f t="shared" si="27"/>
        <v>31 DayOctober-December 2024NHS HighlandHead &amp; Neck</v>
      </c>
      <c r="B1780" t="s">
        <v>255</v>
      </c>
      <c r="C1780" t="s">
        <v>261</v>
      </c>
      <c r="D1780" t="s">
        <v>170</v>
      </c>
      <c r="E1780" t="s">
        <v>29</v>
      </c>
      <c r="F1780">
        <v>12</v>
      </c>
      <c r="G1780" t="s">
        <v>257</v>
      </c>
      <c r="H1780" t="s">
        <v>257</v>
      </c>
      <c r="I1780">
        <v>2</v>
      </c>
      <c r="J1780">
        <v>16.6666666666667</v>
      </c>
      <c r="K1780">
        <v>10</v>
      </c>
      <c r="L1780">
        <v>0</v>
      </c>
      <c r="M1780">
        <v>4</v>
      </c>
      <c r="O1780">
        <v>20</v>
      </c>
    </row>
    <row r="1781" spans="1:15" x14ac:dyDescent="0.25">
      <c r="A1781" t="str">
        <f t="shared" si="27"/>
        <v>31 DayOctober-December 2024NHS HighlandLung</v>
      </c>
      <c r="B1781" t="s">
        <v>255</v>
      </c>
      <c r="C1781" t="s">
        <v>261</v>
      </c>
      <c r="D1781" t="s">
        <v>170</v>
      </c>
      <c r="E1781" t="s">
        <v>30</v>
      </c>
      <c r="F1781">
        <v>51</v>
      </c>
      <c r="G1781" t="s">
        <v>257</v>
      </c>
      <c r="H1781" t="s">
        <v>257</v>
      </c>
      <c r="I1781">
        <v>2</v>
      </c>
      <c r="J1781">
        <v>3.9215686274509798</v>
      </c>
      <c r="K1781">
        <v>49</v>
      </c>
      <c r="L1781">
        <v>2</v>
      </c>
      <c r="M1781">
        <v>0</v>
      </c>
    </row>
    <row r="1782" spans="1:15" x14ac:dyDescent="0.25">
      <c r="A1782" t="str">
        <f t="shared" si="27"/>
        <v>31 DayOctober-December 2024NHS HighlandLymphoma</v>
      </c>
      <c r="B1782" t="s">
        <v>255</v>
      </c>
      <c r="C1782" t="s">
        <v>261</v>
      </c>
      <c r="D1782" t="s">
        <v>170</v>
      </c>
      <c r="E1782" t="s">
        <v>31</v>
      </c>
      <c r="F1782">
        <v>5</v>
      </c>
      <c r="G1782" t="s">
        <v>257</v>
      </c>
      <c r="H1782" t="s">
        <v>257</v>
      </c>
      <c r="I1782">
        <v>0</v>
      </c>
      <c r="J1782">
        <v>0</v>
      </c>
      <c r="K1782">
        <v>5</v>
      </c>
      <c r="L1782">
        <v>0</v>
      </c>
      <c r="M1782">
        <v>0</v>
      </c>
    </row>
    <row r="1783" spans="1:15" x14ac:dyDescent="0.25">
      <c r="A1783" t="str">
        <f t="shared" si="27"/>
        <v>31 DayOctober-December 2024NHS HighlandMelanoma</v>
      </c>
      <c r="B1783" t="s">
        <v>255</v>
      </c>
      <c r="C1783" t="s">
        <v>261</v>
      </c>
      <c r="D1783" t="s">
        <v>170</v>
      </c>
      <c r="E1783" t="s">
        <v>32</v>
      </c>
      <c r="F1783">
        <v>24</v>
      </c>
      <c r="G1783" t="s">
        <v>257</v>
      </c>
      <c r="H1783" t="s">
        <v>257</v>
      </c>
      <c r="I1783">
        <v>0</v>
      </c>
      <c r="J1783">
        <v>0</v>
      </c>
      <c r="K1783">
        <v>24</v>
      </c>
      <c r="L1783">
        <v>0</v>
      </c>
      <c r="M1783">
        <v>0</v>
      </c>
    </row>
    <row r="1784" spans="1:15" x14ac:dyDescent="0.25">
      <c r="A1784" t="str">
        <f t="shared" si="27"/>
        <v>31 DayOctober-December 2024NHS HighlandOvarian</v>
      </c>
      <c r="B1784" t="s">
        <v>255</v>
      </c>
      <c r="C1784" t="s">
        <v>261</v>
      </c>
      <c r="D1784" t="s">
        <v>170</v>
      </c>
      <c r="E1784" t="s">
        <v>33</v>
      </c>
      <c r="F1784">
        <v>3</v>
      </c>
      <c r="G1784" t="s">
        <v>257</v>
      </c>
      <c r="H1784" t="s">
        <v>257</v>
      </c>
      <c r="I1784">
        <v>0</v>
      </c>
      <c r="J1784">
        <v>0</v>
      </c>
      <c r="K1784">
        <v>3</v>
      </c>
      <c r="L1784">
        <v>0</v>
      </c>
      <c r="M1784">
        <v>0</v>
      </c>
    </row>
    <row r="1785" spans="1:15" x14ac:dyDescent="0.25">
      <c r="A1785" t="str">
        <f t="shared" si="27"/>
        <v>31 DayOctober-December 2024NHS HighlandUpper GI</v>
      </c>
      <c r="B1785" t="s">
        <v>255</v>
      </c>
      <c r="C1785" t="s">
        <v>261</v>
      </c>
      <c r="D1785" t="s">
        <v>170</v>
      </c>
      <c r="E1785" t="s">
        <v>34</v>
      </c>
      <c r="F1785">
        <v>39</v>
      </c>
      <c r="G1785" t="s">
        <v>257</v>
      </c>
      <c r="H1785" t="s">
        <v>257</v>
      </c>
      <c r="I1785">
        <v>0</v>
      </c>
      <c r="J1785">
        <v>0</v>
      </c>
      <c r="K1785">
        <v>39</v>
      </c>
      <c r="L1785">
        <v>1</v>
      </c>
      <c r="M1785">
        <v>1</v>
      </c>
    </row>
    <row r="1786" spans="1:15" x14ac:dyDescent="0.25">
      <c r="A1786" t="str">
        <f t="shared" si="27"/>
        <v>31 DayOctober-December 2024NHS HighlandUpper GI - Hepatopancreatobiliary</v>
      </c>
      <c r="B1786" t="s">
        <v>255</v>
      </c>
      <c r="C1786" t="s">
        <v>261</v>
      </c>
      <c r="D1786" t="s">
        <v>170</v>
      </c>
      <c r="E1786" t="s">
        <v>203</v>
      </c>
      <c r="F1786">
        <v>21</v>
      </c>
      <c r="G1786" t="s">
        <v>257</v>
      </c>
      <c r="H1786" t="s">
        <v>257</v>
      </c>
      <c r="I1786">
        <v>0</v>
      </c>
      <c r="J1786">
        <v>0</v>
      </c>
      <c r="K1786">
        <v>21</v>
      </c>
      <c r="L1786">
        <v>1</v>
      </c>
      <c r="M1786">
        <v>1</v>
      </c>
    </row>
    <row r="1787" spans="1:15" x14ac:dyDescent="0.25">
      <c r="A1787" t="str">
        <f t="shared" si="27"/>
        <v>31 DayOctober-December 2024NHS HighlandUpper GI - Oesophagogastric</v>
      </c>
      <c r="B1787" t="s">
        <v>255</v>
      </c>
      <c r="C1787" t="s">
        <v>261</v>
      </c>
      <c r="D1787" t="s">
        <v>170</v>
      </c>
      <c r="E1787" t="s">
        <v>204</v>
      </c>
      <c r="F1787">
        <v>18</v>
      </c>
      <c r="G1787" t="s">
        <v>257</v>
      </c>
      <c r="H1787" t="s">
        <v>257</v>
      </c>
      <c r="I1787">
        <v>0</v>
      </c>
      <c r="J1787">
        <v>0</v>
      </c>
      <c r="K1787">
        <v>18</v>
      </c>
      <c r="L1787">
        <v>0</v>
      </c>
      <c r="M1787">
        <v>0</v>
      </c>
    </row>
    <row r="1788" spans="1:15" x14ac:dyDescent="0.25">
      <c r="A1788" t="str">
        <f t="shared" si="27"/>
        <v>31 DayOctober-December 2024NHS HighlandUrological</v>
      </c>
      <c r="B1788" t="s">
        <v>255</v>
      </c>
      <c r="C1788" t="s">
        <v>261</v>
      </c>
      <c r="D1788" t="s">
        <v>170</v>
      </c>
      <c r="E1788" t="s">
        <v>205</v>
      </c>
      <c r="F1788">
        <v>116</v>
      </c>
      <c r="G1788" t="s">
        <v>257</v>
      </c>
      <c r="H1788" t="s">
        <v>257</v>
      </c>
      <c r="I1788">
        <v>0</v>
      </c>
      <c r="J1788">
        <v>0</v>
      </c>
      <c r="K1788">
        <v>116</v>
      </c>
      <c r="L1788">
        <v>1</v>
      </c>
      <c r="M1788">
        <v>5</v>
      </c>
      <c r="O1788">
        <v>48</v>
      </c>
    </row>
    <row r="1789" spans="1:15" x14ac:dyDescent="0.25">
      <c r="A1789" t="str">
        <f t="shared" si="27"/>
        <v>31 DayOctober-December 2024NHS HighlandUrology - Bladder</v>
      </c>
      <c r="B1789" t="s">
        <v>255</v>
      </c>
      <c r="C1789" t="s">
        <v>261</v>
      </c>
      <c r="D1789" t="s">
        <v>170</v>
      </c>
      <c r="E1789" t="s">
        <v>206</v>
      </c>
      <c r="F1789">
        <v>14</v>
      </c>
      <c r="G1789" t="s">
        <v>257</v>
      </c>
      <c r="H1789" t="s">
        <v>257</v>
      </c>
      <c r="I1789">
        <v>0</v>
      </c>
      <c r="J1789">
        <v>0</v>
      </c>
      <c r="K1789">
        <v>14</v>
      </c>
      <c r="L1789">
        <v>0</v>
      </c>
      <c r="M1789">
        <v>1</v>
      </c>
    </row>
    <row r="1790" spans="1:15" x14ac:dyDescent="0.25">
      <c r="A1790" t="str">
        <f t="shared" si="27"/>
        <v>31 DayOctober-December 2024NHS HighlandUrology - Other</v>
      </c>
      <c r="B1790" t="s">
        <v>255</v>
      </c>
      <c r="C1790" t="s">
        <v>261</v>
      </c>
      <c r="D1790" t="s">
        <v>170</v>
      </c>
      <c r="E1790" t="s">
        <v>207</v>
      </c>
      <c r="F1790">
        <v>17</v>
      </c>
      <c r="G1790" t="s">
        <v>257</v>
      </c>
      <c r="H1790" t="s">
        <v>257</v>
      </c>
      <c r="I1790">
        <v>0</v>
      </c>
      <c r="J1790">
        <v>0</v>
      </c>
      <c r="K1790">
        <v>17</v>
      </c>
      <c r="L1790">
        <v>0</v>
      </c>
      <c r="M1790">
        <v>3</v>
      </c>
      <c r="O1790">
        <v>48</v>
      </c>
    </row>
    <row r="1791" spans="1:15" x14ac:dyDescent="0.25">
      <c r="A1791" t="str">
        <f t="shared" si="27"/>
        <v>31 DayOctober-December 2024NHS HighlandUrology - Prostate</v>
      </c>
      <c r="B1791" t="s">
        <v>255</v>
      </c>
      <c r="C1791" t="s">
        <v>261</v>
      </c>
      <c r="D1791" t="s">
        <v>170</v>
      </c>
      <c r="E1791" t="s">
        <v>208</v>
      </c>
      <c r="F1791">
        <v>85</v>
      </c>
      <c r="G1791" t="s">
        <v>257</v>
      </c>
      <c r="H1791" t="s">
        <v>257</v>
      </c>
      <c r="I1791">
        <v>0</v>
      </c>
      <c r="J1791">
        <v>0</v>
      </c>
      <c r="K1791">
        <v>85</v>
      </c>
      <c r="L1791">
        <v>1</v>
      </c>
      <c r="M1791">
        <v>1</v>
      </c>
    </row>
    <row r="1792" spans="1:15" x14ac:dyDescent="0.25">
      <c r="A1792" t="str">
        <f t="shared" si="27"/>
        <v>31 DayOctober-December 2024NHS LanarkshireAll Cancer Types*</v>
      </c>
      <c r="B1792" t="s">
        <v>255</v>
      </c>
      <c r="C1792" t="s">
        <v>261</v>
      </c>
      <c r="D1792" t="s">
        <v>171</v>
      </c>
      <c r="E1792" t="s">
        <v>198</v>
      </c>
      <c r="F1792">
        <v>528</v>
      </c>
      <c r="G1792" t="s">
        <v>257</v>
      </c>
      <c r="H1792" t="s">
        <v>257</v>
      </c>
      <c r="I1792">
        <v>1</v>
      </c>
      <c r="J1792">
        <v>0.189393939393939</v>
      </c>
      <c r="K1792">
        <v>527</v>
      </c>
      <c r="L1792">
        <v>15</v>
      </c>
      <c r="M1792">
        <v>40</v>
      </c>
      <c r="N1792">
        <v>16</v>
      </c>
      <c r="O1792">
        <v>16</v>
      </c>
    </row>
    <row r="1793" spans="1:15" x14ac:dyDescent="0.25">
      <c r="A1793" t="str">
        <f t="shared" si="27"/>
        <v>31 DayOctober-December 2024NHS LanarkshireAll Cancer Types* (screened excluded)</v>
      </c>
      <c r="B1793" t="s">
        <v>255</v>
      </c>
      <c r="C1793" t="s">
        <v>261</v>
      </c>
      <c r="D1793" t="s">
        <v>171</v>
      </c>
      <c r="E1793" t="s">
        <v>199</v>
      </c>
      <c r="F1793">
        <v>492</v>
      </c>
      <c r="G1793" t="s">
        <v>257</v>
      </c>
      <c r="H1793" t="s">
        <v>257</v>
      </c>
      <c r="I1793">
        <v>1</v>
      </c>
      <c r="J1793">
        <v>0.203252032520325</v>
      </c>
      <c r="K1793">
        <v>491</v>
      </c>
      <c r="L1793">
        <v>13</v>
      </c>
      <c r="M1793">
        <v>35</v>
      </c>
      <c r="N1793">
        <v>12</v>
      </c>
      <c r="O1793">
        <v>17</v>
      </c>
    </row>
    <row r="1794" spans="1:15" x14ac:dyDescent="0.25">
      <c r="A1794" t="str">
        <f t="shared" si="27"/>
        <v>31 DayOctober-December 2024NHS LanarkshireAll Cancer Types* (screened only)</v>
      </c>
      <c r="B1794" t="s">
        <v>255</v>
      </c>
      <c r="C1794" t="s">
        <v>261</v>
      </c>
      <c r="D1794" t="s">
        <v>171</v>
      </c>
      <c r="E1794" t="s">
        <v>200</v>
      </c>
      <c r="F1794">
        <v>36</v>
      </c>
      <c r="G1794" t="s">
        <v>257</v>
      </c>
      <c r="H1794" t="s">
        <v>257</v>
      </c>
      <c r="I1794">
        <v>0</v>
      </c>
      <c r="J1794">
        <v>0</v>
      </c>
      <c r="K1794">
        <v>36</v>
      </c>
      <c r="L1794">
        <v>2</v>
      </c>
      <c r="M1794">
        <v>5</v>
      </c>
      <c r="O1794">
        <v>14</v>
      </c>
    </row>
    <row r="1795" spans="1:15" x14ac:dyDescent="0.25">
      <c r="A1795" t="str">
        <f t="shared" ref="A1795:A1858" si="28">CONCATENATE(B1795,C1795,D1795,E1795)</f>
        <v>31 DayOctober-December 2024NHS LanarkshireBreast</v>
      </c>
      <c r="B1795" t="s">
        <v>255</v>
      </c>
      <c r="C1795" t="s">
        <v>261</v>
      </c>
      <c r="D1795" t="s">
        <v>171</v>
      </c>
      <c r="E1795" t="s">
        <v>22</v>
      </c>
      <c r="F1795">
        <v>110</v>
      </c>
      <c r="G1795" t="s">
        <v>257</v>
      </c>
      <c r="H1795" t="s">
        <v>257</v>
      </c>
      <c r="I1795">
        <v>0</v>
      </c>
      <c r="J1795">
        <v>0</v>
      </c>
      <c r="K1795">
        <v>110</v>
      </c>
      <c r="L1795">
        <v>6</v>
      </c>
      <c r="M1795">
        <v>12</v>
      </c>
      <c r="N1795">
        <v>24</v>
      </c>
      <c r="O1795">
        <v>16</v>
      </c>
    </row>
    <row r="1796" spans="1:15" x14ac:dyDescent="0.25">
      <c r="A1796" t="str">
        <f t="shared" si="28"/>
        <v>31 DayOctober-December 2024NHS LanarkshireBreast (screened excluded)</v>
      </c>
      <c r="B1796" t="s">
        <v>255</v>
      </c>
      <c r="C1796" t="s">
        <v>261</v>
      </c>
      <c r="D1796" t="s">
        <v>171</v>
      </c>
      <c r="E1796" t="s">
        <v>201</v>
      </c>
      <c r="F1796">
        <v>86</v>
      </c>
      <c r="G1796" t="s">
        <v>257</v>
      </c>
      <c r="H1796" t="s">
        <v>257</v>
      </c>
      <c r="I1796">
        <v>0</v>
      </c>
      <c r="J1796">
        <v>0</v>
      </c>
      <c r="K1796">
        <v>86</v>
      </c>
      <c r="L1796">
        <v>4</v>
      </c>
      <c r="M1796">
        <v>7</v>
      </c>
      <c r="N1796">
        <v>28</v>
      </c>
      <c r="O1796">
        <v>17</v>
      </c>
    </row>
    <row r="1797" spans="1:15" x14ac:dyDescent="0.25">
      <c r="A1797" t="str">
        <f t="shared" si="28"/>
        <v>31 DayOctober-December 2024NHS LanarkshireBreast (screened only)</v>
      </c>
      <c r="B1797" t="s">
        <v>255</v>
      </c>
      <c r="C1797" t="s">
        <v>261</v>
      </c>
      <c r="D1797" t="s">
        <v>171</v>
      </c>
      <c r="E1797" t="s">
        <v>202</v>
      </c>
      <c r="F1797">
        <v>24</v>
      </c>
      <c r="G1797" t="s">
        <v>257</v>
      </c>
      <c r="H1797" t="s">
        <v>257</v>
      </c>
      <c r="I1797">
        <v>0</v>
      </c>
      <c r="J1797">
        <v>0</v>
      </c>
      <c r="K1797">
        <v>24</v>
      </c>
      <c r="L1797">
        <v>2</v>
      </c>
      <c r="M1797">
        <v>5</v>
      </c>
      <c r="O1797">
        <v>14</v>
      </c>
    </row>
    <row r="1798" spans="1:15" x14ac:dyDescent="0.25">
      <c r="A1798" t="str">
        <f t="shared" si="28"/>
        <v>31 DayOctober-December 2024NHS LanarkshireCervical</v>
      </c>
      <c r="B1798" t="s">
        <v>255</v>
      </c>
      <c r="C1798" t="s">
        <v>261</v>
      </c>
      <c r="D1798" t="s">
        <v>171</v>
      </c>
      <c r="E1798" t="s">
        <v>23</v>
      </c>
      <c r="F1798">
        <v>3</v>
      </c>
      <c r="G1798" t="s">
        <v>257</v>
      </c>
      <c r="H1798" t="s">
        <v>257</v>
      </c>
      <c r="I1798">
        <v>0</v>
      </c>
      <c r="J1798">
        <v>0</v>
      </c>
      <c r="K1798">
        <v>3</v>
      </c>
      <c r="L1798">
        <v>0</v>
      </c>
      <c r="M1798">
        <v>0</v>
      </c>
    </row>
    <row r="1799" spans="1:15" x14ac:dyDescent="0.25">
      <c r="A1799" t="str">
        <f t="shared" si="28"/>
        <v>31 DayOctober-December 2024NHS LanarkshireCervical (screened excluded)</v>
      </c>
      <c r="B1799" t="s">
        <v>255</v>
      </c>
      <c r="C1799" t="s">
        <v>261</v>
      </c>
      <c r="D1799" t="s">
        <v>171</v>
      </c>
      <c r="E1799" t="s">
        <v>24</v>
      </c>
      <c r="F1799">
        <v>2</v>
      </c>
      <c r="G1799" t="s">
        <v>257</v>
      </c>
      <c r="H1799" t="s">
        <v>257</v>
      </c>
      <c r="I1799">
        <v>0</v>
      </c>
      <c r="J1799">
        <v>0</v>
      </c>
      <c r="K1799">
        <v>2</v>
      </c>
      <c r="L1799">
        <v>0</v>
      </c>
      <c r="M1799">
        <v>0</v>
      </c>
    </row>
    <row r="1800" spans="1:15" x14ac:dyDescent="0.25">
      <c r="A1800" t="str">
        <f t="shared" si="28"/>
        <v>31 DayOctober-December 2024NHS LanarkshireCervical (screened only)</v>
      </c>
      <c r="B1800" t="s">
        <v>255</v>
      </c>
      <c r="C1800" t="s">
        <v>261</v>
      </c>
      <c r="D1800" t="s">
        <v>171</v>
      </c>
      <c r="E1800" t="s">
        <v>25</v>
      </c>
      <c r="F1800">
        <v>1</v>
      </c>
      <c r="G1800" t="s">
        <v>257</v>
      </c>
      <c r="H1800" t="s">
        <v>257</v>
      </c>
      <c r="I1800">
        <v>0</v>
      </c>
      <c r="J1800">
        <v>0</v>
      </c>
      <c r="K1800">
        <v>1</v>
      </c>
      <c r="L1800">
        <v>0</v>
      </c>
      <c r="M1800">
        <v>0</v>
      </c>
    </row>
    <row r="1801" spans="1:15" x14ac:dyDescent="0.25">
      <c r="A1801" t="str">
        <f t="shared" si="28"/>
        <v>31 DayOctober-December 2024NHS LanarkshireColorectal</v>
      </c>
      <c r="B1801" t="s">
        <v>255</v>
      </c>
      <c r="C1801" t="s">
        <v>261</v>
      </c>
      <c r="D1801" t="s">
        <v>171</v>
      </c>
      <c r="E1801" t="s">
        <v>26</v>
      </c>
      <c r="F1801">
        <v>95</v>
      </c>
      <c r="G1801" t="s">
        <v>257</v>
      </c>
      <c r="H1801" t="s">
        <v>257</v>
      </c>
      <c r="I1801">
        <v>1</v>
      </c>
      <c r="J1801">
        <v>1.0526315789473699</v>
      </c>
      <c r="K1801">
        <v>94</v>
      </c>
      <c r="L1801">
        <v>2</v>
      </c>
      <c r="M1801">
        <v>15</v>
      </c>
      <c r="O1801">
        <v>18</v>
      </c>
    </row>
    <row r="1802" spans="1:15" x14ac:dyDescent="0.25">
      <c r="A1802" t="str">
        <f t="shared" si="28"/>
        <v>31 DayOctober-December 2024NHS LanarkshireColorectal (screened excluded)</v>
      </c>
      <c r="B1802" t="s">
        <v>255</v>
      </c>
      <c r="C1802" t="s">
        <v>261</v>
      </c>
      <c r="D1802" t="s">
        <v>171</v>
      </c>
      <c r="E1802" t="s">
        <v>27</v>
      </c>
      <c r="F1802">
        <v>84</v>
      </c>
      <c r="G1802" t="s">
        <v>257</v>
      </c>
      <c r="H1802" t="s">
        <v>257</v>
      </c>
      <c r="I1802">
        <v>1</v>
      </c>
      <c r="J1802">
        <v>1.19047619047619</v>
      </c>
      <c r="K1802">
        <v>83</v>
      </c>
      <c r="L1802">
        <v>2</v>
      </c>
      <c r="M1802">
        <v>15</v>
      </c>
      <c r="O1802">
        <v>18</v>
      </c>
    </row>
    <row r="1803" spans="1:15" x14ac:dyDescent="0.25">
      <c r="A1803" t="str">
        <f t="shared" si="28"/>
        <v>31 DayOctober-December 2024NHS LanarkshireColorectal (screened only)</v>
      </c>
      <c r="B1803" t="s">
        <v>255</v>
      </c>
      <c r="C1803" t="s">
        <v>261</v>
      </c>
      <c r="D1803" t="s">
        <v>171</v>
      </c>
      <c r="E1803" t="s">
        <v>28</v>
      </c>
      <c r="F1803">
        <v>11</v>
      </c>
      <c r="G1803" t="s">
        <v>257</v>
      </c>
      <c r="H1803" t="s">
        <v>257</v>
      </c>
      <c r="I1803">
        <v>0</v>
      </c>
      <c r="J1803">
        <v>0</v>
      </c>
      <c r="K1803">
        <v>11</v>
      </c>
      <c r="L1803">
        <v>0</v>
      </c>
      <c r="M1803">
        <v>0</v>
      </c>
    </row>
    <row r="1804" spans="1:15" x14ac:dyDescent="0.25">
      <c r="A1804" t="str">
        <f t="shared" si="28"/>
        <v>31 DayOctober-December 2024NHS LanarkshireHead &amp; Neck</v>
      </c>
      <c r="B1804" t="s">
        <v>255</v>
      </c>
      <c r="C1804" t="s">
        <v>261</v>
      </c>
      <c r="D1804" t="s">
        <v>171</v>
      </c>
      <c r="E1804" t="s">
        <v>29</v>
      </c>
      <c r="F1804">
        <v>11</v>
      </c>
      <c r="G1804" t="s">
        <v>257</v>
      </c>
      <c r="H1804" t="s">
        <v>257</v>
      </c>
      <c r="I1804">
        <v>0</v>
      </c>
      <c r="J1804">
        <v>0</v>
      </c>
      <c r="K1804">
        <v>11</v>
      </c>
      <c r="L1804">
        <v>2</v>
      </c>
      <c r="M1804">
        <v>1</v>
      </c>
    </row>
    <row r="1805" spans="1:15" x14ac:dyDescent="0.25">
      <c r="A1805" t="str">
        <f t="shared" si="28"/>
        <v>31 DayOctober-December 2024NHS LanarkshireLung</v>
      </c>
      <c r="B1805" t="s">
        <v>255</v>
      </c>
      <c r="C1805" t="s">
        <v>261</v>
      </c>
      <c r="D1805" t="s">
        <v>171</v>
      </c>
      <c r="E1805" t="s">
        <v>30</v>
      </c>
      <c r="F1805">
        <v>74</v>
      </c>
      <c r="G1805" t="s">
        <v>257</v>
      </c>
      <c r="H1805" t="s">
        <v>257</v>
      </c>
      <c r="I1805">
        <v>0</v>
      </c>
      <c r="J1805">
        <v>0</v>
      </c>
      <c r="K1805">
        <v>74</v>
      </c>
      <c r="L1805">
        <v>0</v>
      </c>
      <c r="M1805">
        <v>0</v>
      </c>
    </row>
    <row r="1806" spans="1:15" x14ac:dyDescent="0.25">
      <c r="A1806" t="str">
        <f t="shared" si="28"/>
        <v>31 DayOctober-December 2024NHS LanarkshireLymphoma</v>
      </c>
      <c r="B1806" t="s">
        <v>255</v>
      </c>
      <c r="C1806" t="s">
        <v>261</v>
      </c>
      <c r="D1806" t="s">
        <v>171</v>
      </c>
      <c r="E1806" t="s">
        <v>31</v>
      </c>
      <c r="F1806">
        <v>31</v>
      </c>
      <c r="G1806" t="s">
        <v>257</v>
      </c>
      <c r="H1806" t="s">
        <v>257</v>
      </c>
      <c r="I1806">
        <v>0</v>
      </c>
      <c r="J1806">
        <v>0</v>
      </c>
      <c r="K1806">
        <v>31</v>
      </c>
      <c r="L1806">
        <v>1</v>
      </c>
      <c r="M1806">
        <v>1</v>
      </c>
    </row>
    <row r="1807" spans="1:15" x14ac:dyDescent="0.25">
      <c r="A1807" t="str">
        <f t="shared" si="28"/>
        <v>31 DayOctober-December 2024NHS LanarkshireMelanoma</v>
      </c>
      <c r="B1807" t="s">
        <v>255</v>
      </c>
      <c r="C1807" t="s">
        <v>261</v>
      </c>
      <c r="D1807" t="s">
        <v>171</v>
      </c>
      <c r="E1807" t="s">
        <v>32</v>
      </c>
      <c r="F1807">
        <v>29</v>
      </c>
      <c r="G1807" t="s">
        <v>257</v>
      </c>
      <c r="H1807" t="s">
        <v>257</v>
      </c>
      <c r="I1807">
        <v>0</v>
      </c>
      <c r="J1807">
        <v>0</v>
      </c>
      <c r="K1807">
        <v>29</v>
      </c>
      <c r="L1807">
        <v>0</v>
      </c>
      <c r="M1807">
        <v>0</v>
      </c>
    </row>
    <row r="1808" spans="1:15" x14ac:dyDescent="0.25">
      <c r="A1808" t="str">
        <f t="shared" si="28"/>
        <v>31 DayOctober-December 2024NHS LanarkshireOvarian</v>
      </c>
      <c r="B1808" t="s">
        <v>255</v>
      </c>
      <c r="C1808" t="s">
        <v>261</v>
      </c>
      <c r="D1808" t="s">
        <v>171</v>
      </c>
      <c r="E1808" t="s">
        <v>33</v>
      </c>
      <c r="F1808">
        <v>2</v>
      </c>
      <c r="G1808" t="s">
        <v>257</v>
      </c>
      <c r="H1808" t="s">
        <v>257</v>
      </c>
      <c r="I1808">
        <v>0</v>
      </c>
      <c r="J1808">
        <v>0</v>
      </c>
      <c r="K1808">
        <v>2</v>
      </c>
      <c r="L1808">
        <v>0</v>
      </c>
      <c r="M1808">
        <v>0</v>
      </c>
    </row>
    <row r="1809" spans="1:15" x14ac:dyDescent="0.25">
      <c r="A1809" t="str">
        <f t="shared" si="28"/>
        <v>31 DayOctober-December 2024NHS LanarkshireUpper GI</v>
      </c>
      <c r="B1809" t="s">
        <v>255</v>
      </c>
      <c r="C1809" t="s">
        <v>261</v>
      </c>
      <c r="D1809" t="s">
        <v>171</v>
      </c>
      <c r="E1809" t="s">
        <v>34</v>
      </c>
      <c r="F1809">
        <v>35</v>
      </c>
      <c r="G1809" t="s">
        <v>257</v>
      </c>
      <c r="H1809" t="s">
        <v>257</v>
      </c>
      <c r="I1809">
        <v>0</v>
      </c>
      <c r="J1809">
        <v>0</v>
      </c>
      <c r="K1809">
        <v>35</v>
      </c>
      <c r="L1809">
        <v>0</v>
      </c>
      <c r="M1809">
        <v>1</v>
      </c>
    </row>
    <row r="1810" spans="1:15" x14ac:dyDescent="0.25">
      <c r="A1810" t="str">
        <f t="shared" si="28"/>
        <v>31 DayOctober-December 2024NHS LanarkshireUpper GI - Hepatopancreatobiliary</v>
      </c>
      <c r="B1810" t="s">
        <v>255</v>
      </c>
      <c r="C1810" t="s">
        <v>261</v>
      </c>
      <c r="D1810" t="s">
        <v>171</v>
      </c>
      <c r="E1810" t="s">
        <v>203</v>
      </c>
      <c r="F1810">
        <v>12</v>
      </c>
      <c r="G1810" t="s">
        <v>257</v>
      </c>
      <c r="H1810" t="s">
        <v>257</v>
      </c>
      <c r="I1810">
        <v>0</v>
      </c>
      <c r="J1810">
        <v>0</v>
      </c>
      <c r="K1810">
        <v>12</v>
      </c>
      <c r="L1810">
        <v>0</v>
      </c>
      <c r="M1810">
        <v>0</v>
      </c>
    </row>
    <row r="1811" spans="1:15" x14ac:dyDescent="0.25">
      <c r="A1811" t="str">
        <f t="shared" si="28"/>
        <v>31 DayOctober-December 2024NHS LanarkshireUpper GI - Oesophagogastric</v>
      </c>
      <c r="B1811" t="s">
        <v>255</v>
      </c>
      <c r="C1811" t="s">
        <v>261</v>
      </c>
      <c r="D1811" t="s">
        <v>171</v>
      </c>
      <c r="E1811" t="s">
        <v>204</v>
      </c>
      <c r="F1811">
        <v>23</v>
      </c>
      <c r="G1811" t="s">
        <v>257</v>
      </c>
      <c r="H1811" t="s">
        <v>257</v>
      </c>
      <c r="I1811">
        <v>0</v>
      </c>
      <c r="J1811">
        <v>0</v>
      </c>
      <c r="K1811">
        <v>23</v>
      </c>
      <c r="L1811">
        <v>0</v>
      </c>
      <c r="M1811">
        <v>1</v>
      </c>
    </row>
    <row r="1812" spans="1:15" x14ac:dyDescent="0.25">
      <c r="A1812" t="str">
        <f t="shared" si="28"/>
        <v>31 DayOctober-December 2024NHS LanarkshireUrological</v>
      </c>
      <c r="B1812" t="s">
        <v>255</v>
      </c>
      <c r="C1812" t="s">
        <v>261</v>
      </c>
      <c r="D1812" t="s">
        <v>171</v>
      </c>
      <c r="E1812" t="s">
        <v>205</v>
      </c>
      <c r="F1812">
        <v>138</v>
      </c>
      <c r="G1812" t="s">
        <v>257</v>
      </c>
      <c r="H1812" t="s">
        <v>257</v>
      </c>
      <c r="I1812">
        <v>0</v>
      </c>
      <c r="J1812">
        <v>0</v>
      </c>
      <c r="K1812">
        <v>138</v>
      </c>
      <c r="L1812">
        <v>4</v>
      </c>
      <c r="M1812">
        <v>10</v>
      </c>
      <c r="N1812">
        <v>31</v>
      </c>
      <c r="O1812">
        <v>16</v>
      </c>
    </row>
    <row r="1813" spans="1:15" x14ac:dyDescent="0.25">
      <c r="A1813" t="str">
        <f t="shared" si="28"/>
        <v>31 DayOctober-December 2024NHS LanarkshireUrology - Bladder</v>
      </c>
      <c r="B1813" t="s">
        <v>255</v>
      </c>
      <c r="C1813" t="s">
        <v>261</v>
      </c>
      <c r="D1813" t="s">
        <v>171</v>
      </c>
      <c r="E1813" t="s">
        <v>206</v>
      </c>
      <c r="F1813">
        <v>17</v>
      </c>
      <c r="G1813" t="s">
        <v>257</v>
      </c>
      <c r="H1813" t="s">
        <v>257</v>
      </c>
      <c r="I1813">
        <v>0</v>
      </c>
      <c r="J1813">
        <v>0</v>
      </c>
      <c r="K1813">
        <v>17</v>
      </c>
      <c r="L1813">
        <v>2</v>
      </c>
      <c r="M1813">
        <v>8</v>
      </c>
      <c r="O1813">
        <v>16</v>
      </c>
    </row>
    <row r="1814" spans="1:15" x14ac:dyDescent="0.25">
      <c r="A1814" t="str">
        <f t="shared" si="28"/>
        <v>31 DayOctober-December 2024NHS LanarkshireUrology - Other</v>
      </c>
      <c r="B1814" t="s">
        <v>255</v>
      </c>
      <c r="C1814" t="s">
        <v>261</v>
      </c>
      <c r="D1814" t="s">
        <v>171</v>
      </c>
      <c r="E1814" t="s">
        <v>207</v>
      </c>
      <c r="F1814">
        <v>9</v>
      </c>
      <c r="G1814" t="s">
        <v>257</v>
      </c>
      <c r="H1814" t="s">
        <v>257</v>
      </c>
      <c r="I1814">
        <v>0</v>
      </c>
      <c r="J1814">
        <v>0</v>
      </c>
      <c r="K1814">
        <v>9</v>
      </c>
      <c r="L1814">
        <v>1</v>
      </c>
      <c r="M1814">
        <v>1</v>
      </c>
    </row>
    <row r="1815" spans="1:15" x14ac:dyDescent="0.25">
      <c r="A1815" t="str">
        <f t="shared" si="28"/>
        <v>31 DayOctober-December 2024NHS LanarkshireUrology - Prostate</v>
      </c>
      <c r="B1815" t="s">
        <v>255</v>
      </c>
      <c r="C1815" t="s">
        <v>261</v>
      </c>
      <c r="D1815" t="s">
        <v>171</v>
      </c>
      <c r="E1815" t="s">
        <v>208</v>
      </c>
      <c r="F1815">
        <v>112</v>
      </c>
      <c r="G1815" t="s">
        <v>257</v>
      </c>
      <c r="H1815" t="s">
        <v>257</v>
      </c>
      <c r="I1815">
        <v>0</v>
      </c>
      <c r="J1815">
        <v>0</v>
      </c>
      <c r="K1815">
        <v>112</v>
      </c>
      <c r="L1815">
        <v>1</v>
      </c>
      <c r="M1815">
        <v>1</v>
      </c>
    </row>
    <row r="1816" spans="1:15" x14ac:dyDescent="0.25">
      <c r="A1816" t="str">
        <f t="shared" si="28"/>
        <v>31 DayOctober-December 2024NHS LothianAll Cancer Types*</v>
      </c>
      <c r="B1816" t="s">
        <v>255</v>
      </c>
      <c r="C1816" t="s">
        <v>261</v>
      </c>
      <c r="D1816" t="s">
        <v>172</v>
      </c>
      <c r="E1816" t="s">
        <v>198</v>
      </c>
      <c r="F1816">
        <v>1166</v>
      </c>
      <c r="G1816" t="s">
        <v>257</v>
      </c>
      <c r="H1816" t="s">
        <v>257</v>
      </c>
      <c r="I1816">
        <v>6</v>
      </c>
      <c r="J1816">
        <v>0.51457975986277904</v>
      </c>
      <c r="K1816">
        <v>1160</v>
      </c>
      <c r="L1816">
        <v>36</v>
      </c>
      <c r="M1816">
        <v>141</v>
      </c>
      <c r="N1816">
        <v>14</v>
      </c>
      <c r="O1816">
        <v>17</v>
      </c>
    </row>
    <row r="1817" spans="1:15" x14ac:dyDescent="0.25">
      <c r="A1817" t="str">
        <f t="shared" si="28"/>
        <v>31 DayOctober-December 2024NHS LothianAll Cancer Types* (screened excluded)</v>
      </c>
      <c r="B1817" t="s">
        <v>255</v>
      </c>
      <c r="C1817" t="s">
        <v>261</v>
      </c>
      <c r="D1817" t="s">
        <v>172</v>
      </c>
      <c r="E1817" t="s">
        <v>199</v>
      </c>
      <c r="F1817">
        <v>1064</v>
      </c>
      <c r="G1817" t="s">
        <v>257</v>
      </c>
      <c r="H1817" t="s">
        <v>257</v>
      </c>
      <c r="I1817">
        <v>6</v>
      </c>
      <c r="J1817">
        <v>0.56390977443609003</v>
      </c>
      <c r="K1817">
        <v>1058</v>
      </c>
      <c r="L1817">
        <v>31</v>
      </c>
      <c r="M1817">
        <v>132</v>
      </c>
      <c r="N1817">
        <v>19</v>
      </c>
      <c r="O1817">
        <v>16</v>
      </c>
    </row>
    <row r="1818" spans="1:15" x14ac:dyDescent="0.25">
      <c r="A1818" t="str">
        <f t="shared" si="28"/>
        <v>31 DayOctober-December 2024NHS LothianAll Cancer Types* (screened only)</v>
      </c>
      <c r="B1818" t="s">
        <v>255</v>
      </c>
      <c r="C1818" t="s">
        <v>261</v>
      </c>
      <c r="D1818" t="s">
        <v>172</v>
      </c>
      <c r="E1818" t="s">
        <v>200</v>
      </c>
      <c r="F1818">
        <v>102</v>
      </c>
      <c r="G1818" t="s">
        <v>257</v>
      </c>
      <c r="H1818" t="s">
        <v>257</v>
      </c>
      <c r="I1818">
        <v>0</v>
      </c>
      <c r="J1818">
        <v>0</v>
      </c>
      <c r="K1818">
        <v>102</v>
      </c>
      <c r="L1818">
        <v>5</v>
      </c>
      <c r="M1818">
        <v>9</v>
      </c>
      <c r="N1818">
        <v>8</v>
      </c>
      <c r="O1818">
        <v>20</v>
      </c>
    </row>
    <row r="1819" spans="1:15" x14ac:dyDescent="0.25">
      <c r="A1819" t="str">
        <f t="shared" si="28"/>
        <v>31 DayOctober-December 2024NHS LothianBreast</v>
      </c>
      <c r="B1819" t="s">
        <v>255</v>
      </c>
      <c r="C1819" t="s">
        <v>261</v>
      </c>
      <c r="D1819" t="s">
        <v>172</v>
      </c>
      <c r="E1819" t="s">
        <v>22</v>
      </c>
      <c r="F1819">
        <v>223</v>
      </c>
      <c r="G1819" t="s">
        <v>257</v>
      </c>
      <c r="H1819" t="s">
        <v>257</v>
      </c>
      <c r="I1819">
        <v>2</v>
      </c>
      <c r="J1819">
        <v>0.89686098654708502</v>
      </c>
      <c r="K1819">
        <v>221</v>
      </c>
      <c r="L1819">
        <v>7</v>
      </c>
      <c r="M1819">
        <v>8</v>
      </c>
      <c r="N1819">
        <v>8</v>
      </c>
      <c r="O1819">
        <v>20</v>
      </c>
    </row>
    <row r="1820" spans="1:15" x14ac:dyDescent="0.25">
      <c r="A1820" t="str">
        <f t="shared" si="28"/>
        <v>31 DayOctober-December 2024NHS LothianBreast (screened excluded)</v>
      </c>
      <c r="B1820" t="s">
        <v>255</v>
      </c>
      <c r="C1820" t="s">
        <v>261</v>
      </c>
      <c r="D1820" t="s">
        <v>172</v>
      </c>
      <c r="E1820" t="s">
        <v>201</v>
      </c>
      <c r="F1820">
        <v>144</v>
      </c>
      <c r="G1820" t="s">
        <v>257</v>
      </c>
      <c r="H1820" t="s">
        <v>257</v>
      </c>
      <c r="I1820">
        <v>2</v>
      </c>
      <c r="J1820">
        <v>1.3888888888888899</v>
      </c>
      <c r="K1820">
        <v>142</v>
      </c>
      <c r="L1820">
        <v>4</v>
      </c>
      <c r="M1820">
        <v>7</v>
      </c>
      <c r="N1820">
        <v>14</v>
      </c>
      <c r="O1820">
        <v>15</v>
      </c>
    </row>
    <row r="1821" spans="1:15" x14ac:dyDescent="0.25">
      <c r="A1821" t="str">
        <f t="shared" si="28"/>
        <v>31 DayOctober-December 2024NHS LothianBreast (screened only)</v>
      </c>
      <c r="B1821" t="s">
        <v>255</v>
      </c>
      <c r="C1821" t="s">
        <v>261</v>
      </c>
      <c r="D1821" t="s">
        <v>172</v>
      </c>
      <c r="E1821" t="s">
        <v>202</v>
      </c>
      <c r="F1821">
        <v>79</v>
      </c>
      <c r="G1821" t="s">
        <v>257</v>
      </c>
      <c r="H1821" t="s">
        <v>257</v>
      </c>
      <c r="I1821">
        <v>0</v>
      </c>
      <c r="J1821">
        <v>0</v>
      </c>
      <c r="K1821">
        <v>79</v>
      </c>
      <c r="L1821">
        <v>3</v>
      </c>
      <c r="M1821">
        <v>1</v>
      </c>
      <c r="N1821">
        <v>8</v>
      </c>
    </row>
    <row r="1822" spans="1:15" x14ac:dyDescent="0.25">
      <c r="A1822" t="str">
        <f t="shared" si="28"/>
        <v>31 DayOctober-December 2024NHS LothianCervical</v>
      </c>
      <c r="B1822" t="s">
        <v>255</v>
      </c>
      <c r="C1822" t="s">
        <v>261</v>
      </c>
      <c r="D1822" t="s">
        <v>172</v>
      </c>
      <c r="E1822" t="s">
        <v>23</v>
      </c>
      <c r="F1822">
        <v>23</v>
      </c>
      <c r="G1822" t="s">
        <v>257</v>
      </c>
      <c r="H1822" t="s">
        <v>257</v>
      </c>
      <c r="I1822">
        <v>0</v>
      </c>
      <c r="J1822">
        <v>0</v>
      </c>
      <c r="K1822">
        <v>23</v>
      </c>
      <c r="L1822">
        <v>1</v>
      </c>
      <c r="M1822">
        <v>4</v>
      </c>
      <c r="O1822">
        <v>7</v>
      </c>
    </row>
    <row r="1823" spans="1:15" x14ac:dyDescent="0.25">
      <c r="A1823" t="str">
        <f t="shared" si="28"/>
        <v>31 DayOctober-December 2024NHS LothianCervical (screened excluded)</v>
      </c>
      <c r="B1823" t="s">
        <v>255</v>
      </c>
      <c r="C1823" t="s">
        <v>261</v>
      </c>
      <c r="D1823" t="s">
        <v>172</v>
      </c>
      <c r="E1823" t="s">
        <v>24</v>
      </c>
      <c r="F1823">
        <v>20</v>
      </c>
      <c r="G1823" t="s">
        <v>257</v>
      </c>
      <c r="H1823" t="s">
        <v>257</v>
      </c>
      <c r="I1823">
        <v>0</v>
      </c>
      <c r="J1823">
        <v>0</v>
      </c>
      <c r="K1823">
        <v>20</v>
      </c>
      <c r="L1823">
        <v>0</v>
      </c>
      <c r="M1823">
        <v>4</v>
      </c>
      <c r="O1823">
        <v>7</v>
      </c>
    </row>
    <row r="1824" spans="1:15" x14ac:dyDescent="0.25">
      <c r="A1824" t="str">
        <f t="shared" si="28"/>
        <v>31 DayOctober-December 2024NHS LothianCervical (screened only)</v>
      </c>
      <c r="B1824" t="s">
        <v>255</v>
      </c>
      <c r="C1824" t="s">
        <v>261</v>
      </c>
      <c r="D1824" t="s">
        <v>172</v>
      </c>
      <c r="E1824" t="s">
        <v>25</v>
      </c>
      <c r="F1824">
        <v>3</v>
      </c>
      <c r="G1824" t="s">
        <v>257</v>
      </c>
      <c r="H1824" t="s">
        <v>257</v>
      </c>
      <c r="I1824">
        <v>0</v>
      </c>
      <c r="J1824">
        <v>0</v>
      </c>
      <c r="K1824">
        <v>3</v>
      </c>
      <c r="L1824">
        <v>1</v>
      </c>
      <c r="M1824">
        <v>0</v>
      </c>
    </row>
    <row r="1825" spans="1:15" x14ac:dyDescent="0.25">
      <c r="A1825" t="str">
        <f t="shared" si="28"/>
        <v>31 DayOctober-December 2024NHS LothianColorectal</v>
      </c>
      <c r="B1825" t="s">
        <v>255</v>
      </c>
      <c r="C1825" t="s">
        <v>261</v>
      </c>
      <c r="D1825" t="s">
        <v>172</v>
      </c>
      <c r="E1825" t="s">
        <v>26</v>
      </c>
      <c r="F1825">
        <v>116</v>
      </c>
      <c r="G1825" t="s">
        <v>257</v>
      </c>
      <c r="H1825" t="s">
        <v>257</v>
      </c>
      <c r="I1825">
        <v>0</v>
      </c>
      <c r="J1825">
        <v>0</v>
      </c>
      <c r="K1825">
        <v>116</v>
      </c>
      <c r="L1825">
        <v>4</v>
      </c>
      <c r="M1825">
        <v>23</v>
      </c>
      <c r="N1825">
        <v>18</v>
      </c>
      <c r="O1825">
        <v>14</v>
      </c>
    </row>
    <row r="1826" spans="1:15" x14ac:dyDescent="0.25">
      <c r="A1826" t="str">
        <f t="shared" si="28"/>
        <v>31 DayOctober-December 2024NHS LothianColorectal (screened excluded)</v>
      </c>
      <c r="B1826" t="s">
        <v>255</v>
      </c>
      <c r="C1826" t="s">
        <v>261</v>
      </c>
      <c r="D1826" t="s">
        <v>172</v>
      </c>
      <c r="E1826" t="s">
        <v>27</v>
      </c>
      <c r="F1826">
        <v>96</v>
      </c>
      <c r="G1826" t="s">
        <v>257</v>
      </c>
      <c r="H1826" t="s">
        <v>257</v>
      </c>
      <c r="I1826">
        <v>0</v>
      </c>
      <c r="J1826">
        <v>0</v>
      </c>
      <c r="K1826">
        <v>96</v>
      </c>
      <c r="L1826">
        <v>3</v>
      </c>
      <c r="M1826">
        <v>15</v>
      </c>
      <c r="N1826">
        <v>26</v>
      </c>
      <c r="O1826">
        <v>11</v>
      </c>
    </row>
    <row r="1827" spans="1:15" x14ac:dyDescent="0.25">
      <c r="A1827" t="str">
        <f t="shared" si="28"/>
        <v>31 DayOctober-December 2024NHS LothianColorectal (screened only)</v>
      </c>
      <c r="B1827" t="s">
        <v>255</v>
      </c>
      <c r="C1827" t="s">
        <v>261</v>
      </c>
      <c r="D1827" t="s">
        <v>172</v>
      </c>
      <c r="E1827" t="s">
        <v>28</v>
      </c>
      <c r="F1827">
        <v>20</v>
      </c>
      <c r="G1827" t="s">
        <v>257</v>
      </c>
      <c r="H1827" t="s">
        <v>257</v>
      </c>
      <c r="I1827">
        <v>0</v>
      </c>
      <c r="J1827">
        <v>0</v>
      </c>
      <c r="K1827">
        <v>20</v>
      </c>
      <c r="L1827">
        <v>1</v>
      </c>
      <c r="M1827">
        <v>8</v>
      </c>
      <c r="O1827">
        <v>18</v>
      </c>
    </row>
    <row r="1828" spans="1:15" x14ac:dyDescent="0.25">
      <c r="A1828" t="str">
        <f t="shared" si="28"/>
        <v>31 DayOctober-December 2024NHS LothianHead &amp; Neck</v>
      </c>
      <c r="B1828" t="s">
        <v>255</v>
      </c>
      <c r="C1828" t="s">
        <v>261</v>
      </c>
      <c r="D1828" t="s">
        <v>172</v>
      </c>
      <c r="E1828" t="s">
        <v>29</v>
      </c>
      <c r="F1828">
        <v>54</v>
      </c>
      <c r="G1828" t="s">
        <v>257</v>
      </c>
      <c r="H1828" t="s">
        <v>257</v>
      </c>
      <c r="I1828">
        <v>0</v>
      </c>
      <c r="J1828">
        <v>0</v>
      </c>
      <c r="K1828">
        <v>54</v>
      </c>
      <c r="L1828">
        <v>1</v>
      </c>
      <c r="M1828">
        <v>27</v>
      </c>
      <c r="O1828">
        <v>16</v>
      </c>
    </row>
    <row r="1829" spans="1:15" x14ac:dyDescent="0.25">
      <c r="A1829" t="str">
        <f t="shared" si="28"/>
        <v>31 DayOctober-December 2024NHS LothianLung</v>
      </c>
      <c r="B1829" t="s">
        <v>255</v>
      </c>
      <c r="C1829" t="s">
        <v>261</v>
      </c>
      <c r="D1829" t="s">
        <v>172</v>
      </c>
      <c r="E1829" t="s">
        <v>30</v>
      </c>
      <c r="F1829">
        <v>191</v>
      </c>
      <c r="G1829" t="s">
        <v>257</v>
      </c>
      <c r="H1829" t="s">
        <v>257</v>
      </c>
      <c r="I1829">
        <v>3</v>
      </c>
      <c r="J1829">
        <v>1.5706806282722501</v>
      </c>
      <c r="K1829">
        <v>188</v>
      </c>
      <c r="L1829">
        <v>4</v>
      </c>
      <c r="M1829">
        <v>18</v>
      </c>
      <c r="N1829">
        <v>28</v>
      </c>
      <c r="O1829">
        <v>24</v>
      </c>
    </row>
    <row r="1830" spans="1:15" x14ac:dyDescent="0.25">
      <c r="A1830" t="str">
        <f t="shared" si="28"/>
        <v>31 DayOctober-December 2024NHS LothianLymphoma</v>
      </c>
      <c r="B1830" t="s">
        <v>255</v>
      </c>
      <c r="C1830" t="s">
        <v>261</v>
      </c>
      <c r="D1830" t="s">
        <v>172</v>
      </c>
      <c r="E1830" t="s">
        <v>31</v>
      </c>
      <c r="F1830">
        <v>48</v>
      </c>
      <c r="G1830" t="s">
        <v>257</v>
      </c>
      <c r="H1830" t="s">
        <v>257</v>
      </c>
      <c r="I1830">
        <v>1</v>
      </c>
      <c r="J1830">
        <v>2.0833333333333299</v>
      </c>
      <c r="K1830">
        <v>47</v>
      </c>
      <c r="L1830">
        <v>1</v>
      </c>
      <c r="M1830">
        <v>3</v>
      </c>
      <c r="O1830">
        <v>7</v>
      </c>
    </row>
    <row r="1831" spans="1:15" x14ac:dyDescent="0.25">
      <c r="A1831" t="str">
        <f t="shared" si="28"/>
        <v>31 DayOctober-December 2024NHS LothianMelanoma</v>
      </c>
      <c r="B1831" t="s">
        <v>255</v>
      </c>
      <c r="C1831" t="s">
        <v>261</v>
      </c>
      <c r="D1831" t="s">
        <v>172</v>
      </c>
      <c r="E1831" t="s">
        <v>32</v>
      </c>
      <c r="F1831">
        <v>66</v>
      </c>
      <c r="G1831" t="s">
        <v>257</v>
      </c>
      <c r="H1831" t="s">
        <v>257</v>
      </c>
      <c r="I1831">
        <v>0</v>
      </c>
      <c r="J1831">
        <v>0</v>
      </c>
      <c r="K1831">
        <v>66</v>
      </c>
      <c r="L1831">
        <v>3</v>
      </c>
      <c r="M1831">
        <v>0</v>
      </c>
      <c r="N1831">
        <v>9</v>
      </c>
    </row>
    <row r="1832" spans="1:15" x14ac:dyDescent="0.25">
      <c r="A1832" t="str">
        <f t="shared" si="28"/>
        <v>31 DayOctober-December 2024NHS LothianOvarian</v>
      </c>
      <c r="B1832" t="s">
        <v>255</v>
      </c>
      <c r="C1832" t="s">
        <v>261</v>
      </c>
      <c r="D1832" t="s">
        <v>172</v>
      </c>
      <c r="E1832" t="s">
        <v>33</v>
      </c>
      <c r="F1832">
        <v>18</v>
      </c>
      <c r="G1832" t="s">
        <v>257</v>
      </c>
      <c r="H1832" t="s">
        <v>257</v>
      </c>
      <c r="I1832">
        <v>0</v>
      </c>
      <c r="J1832">
        <v>0</v>
      </c>
      <c r="K1832">
        <v>18</v>
      </c>
      <c r="L1832">
        <v>0</v>
      </c>
      <c r="M1832">
        <v>5</v>
      </c>
      <c r="O1832">
        <v>19</v>
      </c>
    </row>
    <row r="1833" spans="1:15" x14ac:dyDescent="0.25">
      <c r="A1833" t="str">
        <f t="shared" si="28"/>
        <v>31 DayOctober-December 2024NHS LothianUpper GI</v>
      </c>
      <c r="B1833" t="s">
        <v>255</v>
      </c>
      <c r="C1833" t="s">
        <v>261</v>
      </c>
      <c r="D1833" t="s">
        <v>172</v>
      </c>
      <c r="E1833" t="s">
        <v>34</v>
      </c>
      <c r="F1833">
        <v>133</v>
      </c>
      <c r="G1833" t="s">
        <v>257</v>
      </c>
      <c r="H1833" t="s">
        <v>257</v>
      </c>
      <c r="I1833">
        <v>0</v>
      </c>
      <c r="J1833">
        <v>0</v>
      </c>
      <c r="K1833">
        <v>133</v>
      </c>
      <c r="L1833">
        <v>3</v>
      </c>
      <c r="M1833">
        <v>8</v>
      </c>
      <c r="N1833">
        <v>19</v>
      </c>
      <c r="O1833">
        <v>8</v>
      </c>
    </row>
    <row r="1834" spans="1:15" x14ac:dyDescent="0.25">
      <c r="A1834" t="str">
        <f t="shared" si="28"/>
        <v>31 DayOctober-December 2024NHS LothianUpper GI - Hepatopancreatobiliary</v>
      </c>
      <c r="B1834" t="s">
        <v>255</v>
      </c>
      <c r="C1834" t="s">
        <v>261</v>
      </c>
      <c r="D1834" t="s">
        <v>172</v>
      </c>
      <c r="E1834" t="s">
        <v>203</v>
      </c>
      <c r="F1834">
        <v>79</v>
      </c>
      <c r="G1834" t="s">
        <v>257</v>
      </c>
      <c r="H1834" t="s">
        <v>257</v>
      </c>
      <c r="I1834">
        <v>0</v>
      </c>
      <c r="J1834">
        <v>0</v>
      </c>
      <c r="K1834">
        <v>79</v>
      </c>
      <c r="L1834">
        <v>0</v>
      </c>
      <c r="M1834">
        <v>3</v>
      </c>
      <c r="O1834">
        <v>22</v>
      </c>
    </row>
    <row r="1835" spans="1:15" x14ac:dyDescent="0.25">
      <c r="A1835" t="str">
        <f t="shared" si="28"/>
        <v>31 DayOctober-December 2024NHS LothianUpper GI - Oesophagogastric</v>
      </c>
      <c r="B1835" t="s">
        <v>255</v>
      </c>
      <c r="C1835" t="s">
        <v>261</v>
      </c>
      <c r="D1835" t="s">
        <v>172</v>
      </c>
      <c r="E1835" t="s">
        <v>204</v>
      </c>
      <c r="F1835">
        <v>54</v>
      </c>
      <c r="G1835" t="s">
        <v>257</v>
      </c>
      <c r="H1835" t="s">
        <v>257</v>
      </c>
      <c r="I1835">
        <v>0</v>
      </c>
      <c r="J1835">
        <v>0</v>
      </c>
      <c r="K1835">
        <v>54</v>
      </c>
      <c r="L1835">
        <v>3</v>
      </c>
      <c r="M1835">
        <v>5</v>
      </c>
      <c r="N1835">
        <v>19</v>
      </c>
      <c r="O1835">
        <v>5</v>
      </c>
    </row>
    <row r="1836" spans="1:15" x14ac:dyDescent="0.25">
      <c r="A1836" t="str">
        <f t="shared" si="28"/>
        <v>31 DayOctober-December 2024NHS LothianUrological</v>
      </c>
      <c r="B1836" t="s">
        <v>255</v>
      </c>
      <c r="C1836" t="s">
        <v>261</v>
      </c>
      <c r="D1836" t="s">
        <v>172</v>
      </c>
      <c r="E1836" t="s">
        <v>205</v>
      </c>
      <c r="F1836">
        <v>294</v>
      </c>
      <c r="G1836" t="s">
        <v>257</v>
      </c>
      <c r="H1836" t="s">
        <v>257</v>
      </c>
      <c r="I1836">
        <v>0</v>
      </c>
      <c r="J1836">
        <v>0</v>
      </c>
      <c r="K1836">
        <v>294</v>
      </c>
      <c r="L1836">
        <v>12</v>
      </c>
      <c r="M1836">
        <v>45</v>
      </c>
      <c r="N1836">
        <v>22</v>
      </c>
      <c r="O1836">
        <v>22</v>
      </c>
    </row>
    <row r="1837" spans="1:15" x14ac:dyDescent="0.25">
      <c r="A1837" t="str">
        <f t="shared" si="28"/>
        <v>31 DayOctober-December 2024NHS LothianUrology - Bladder</v>
      </c>
      <c r="B1837" t="s">
        <v>255</v>
      </c>
      <c r="C1837" t="s">
        <v>261</v>
      </c>
      <c r="D1837" t="s">
        <v>172</v>
      </c>
      <c r="E1837" t="s">
        <v>206</v>
      </c>
      <c r="F1837">
        <v>41</v>
      </c>
      <c r="G1837" t="s">
        <v>257</v>
      </c>
      <c r="H1837" t="s">
        <v>257</v>
      </c>
      <c r="I1837">
        <v>0</v>
      </c>
      <c r="J1837">
        <v>0</v>
      </c>
      <c r="K1837">
        <v>41</v>
      </c>
      <c r="L1837">
        <v>2</v>
      </c>
      <c r="M1837">
        <v>15</v>
      </c>
      <c r="O1837">
        <v>34</v>
      </c>
    </row>
    <row r="1838" spans="1:15" x14ac:dyDescent="0.25">
      <c r="A1838" t="str">
        <f t="shared" si="28"/>
        <v>31 DayOctober-December 2024NHS LothianUrology - Other</v>
      </c>
      <c r="B1838" t="s">
        <v>255</v>
      </c>
      <c r="C1838" t="s">
        <v>261</v>
      </c>
      <c r="D1838" t="s">
        <v>172</v>
      </c>
      <c r="E1838" t="s">
        <v>207</v>
      </c>
      <c r="F1838">
        <v>65</v>
      </c>
      <c r="G1838" t="s">
        <v>257</v>
      </c>
      <c r="H1838" t="s">
        <v>257</v>
      </c>
      <c r="I1838">
        <v>0</v>
      </c>
      <c r="J1838">
        <v>0</v>
      </c>
      <c r="K1838">
        <v>65</v>
      </c>
      <c r="L1838">
        <v>5</v>
      </c>
      <c r="M1838">
        <v>13</v>
      </c>
      <c r="N1838">
        <v>13</v>
      </c>
      <c r="O1838">
        <v>13</v>
      </c>
    </row>
    <row r="1839" spans="1:15" x14ac:dyDescent="0.25">
      <c r="A1839" t="str">
        <f t="shared" si="28"/>
        <v>31 DayOctober-December 2024NHS LothianUrology - Prostate</v>
      </c>
      <c r="B1839" t="s">
        <v>255</v>
      </c>
      <c r="C1839" t="s">
        <v>261</v>
      </c>
      <c r="D1839" t="s">
        <v>172</v>
      </c>
      <c r="E1839" t="s">
        <v>208</v>
      </c>
      <c r="F1839">
        <v>188</v>
      </c>
      <c r="G1839" t="s">
        <v>257</v>
      </c>
      <c r="H1839" t="s">
        <v>257</v>
      </c>
      <c r="I1839">
        <v>0</v>
      </c>
      <c r="J1839">
        <v>0</v>
      </c>
      <c r="K1839">
        <v>188</v>
      </c>
      <c r="L1839">
        <v>5</v>
      </c>
      <c r="M1839">
        <v>17</v>
      </c>
      <c r="N1839">
        <v>36</v>
      </c>
      <c r="O1839">
        <v>22</v>
      </c>
    </row>
    <row r="1840" spans="1:15" x14ac:dyDescent="0.25">
      <c r="A1840" t="str">
        <f t="shared" si="28"/>
        <v>31 DayOctober-December 2024NHS OrkneyAll Cancer Types*</v>
      </c>
      <c r="B1840" t="s">
        <v>255</v>
      </c>
      <c r="C1840" t="s">
        <v>261</v>
      </c>
      <c r="D1840" t="s">
        <v>173</v>
      </c>
      <c r="E1840" t="s">
        <v>198</v>
      </c>
      <c r="F1840">
        <v>4</v>
      </c>
      <c r="G1840" t="s">
        <v>257</v>
      </c>
      <c r="H1840" t="s">
        <v>257</v>
      </c>
      <c r="I1840">
        <v>0</v>
      </c>
      <c r="J1840">
        <v>0</v>
      </c>
      <c r="K1840">
        <v>4</v>
      </c>
      <c r="L1840">
        <v>0</v>
      </c>
      <c r="M1840">
        <v>0</v>
      </c>
    </row>
    <row r="1841" spans="1:15" x14ac:dyDescent="0.25">
      <c r="A1841" t="str">
        <f t="shared" si="28"/>
        <v>31 DayOctober-December 2024NHS OrkneyAll Cancer Types* (screened excluded)</v>
      </c>
      <c r="B1841" t="s">
        <v>255</v>
      </c>
      <c r="C1841" t="s">
        <v>261</v>
      </c>
      <c r="D1841" t="s">
        <v>173</v>
      </c>
      <c r="E1841" t="s">
        <v>199</v>
      </c>
      <c r="F1841">
        <v>4</v>
      </c>
      <c r="G1841" t="s">
        <v>257</v>
      </c>
      <c r="H1841" t="s">
        <v>257</v>
      </c>
      <c r="I1841">
        <v>0</v>
      </c>
      <c r="J1841">
        <v>0</v>
      </c>
      <c r="K1841">
        <v>4</v>
      </c>
      <c r="L1841">
        <v>0</v>
      </c>
      <c r="M1841">
        <v>0</v>
      </c>
    </row>
    <row r="1842" spans="1:15" x14ac:dyDescent="0.25">
      <c r="A1842" t="str">
        <f t="shared" si="28"/>
        <v>31 DayOctober-December 2024NHS OrkneyColorectal</v>
      </c>
      <c r="B1842" t="s">
        <v>255</v>
      </c>
      <c r="C1842" t="s">
        <v>261</v>
      </c>
      <c r="D1842" t="s">
        <v>173</v>
      </c>
      <c r="E1842" t="s">
        <v>26</v>
      </c>
      <c r="F1842">
        <v>2</v>
      </c>
      <c r="G1842" t="s">
        <v>257</v>
      </c>
      <c r="H1842" t="s">
        <v>257</v>
      </c>
      <c r="I1842">
        <v>0</v>
      </c>
      <c r="J1842">
        <v>0</v>
      </c>
      <c r="K1842">
        <v>2</v>
      </c>
      <c r="L1842">
        <v>0</v>
      </c>
      <c r="M1842">
        <v>0</v>
      </c>
    </row>
    <row r="1843" spans="1:15" x14ac:dyDescent="0.25">
      <c r="A1843" t="str">
        <f t="shared" si="28"/>
        <v>31 DayOctober-December 2024NHS OrkneyColorectal (screened excluded)</v>
      </c>
      <c r="B1843" t="s">
        <v>255</v>
      </c>
      <c r="C1843" t="s">
        <v>261</v>
      </c>
      <c r="D1843" t="s">
        <v>173</v>
      </c>
      <c r="E1843" t="s">
        <v>27</v>
      </c>
      <c r="F1843">
        <v>2</v>
      </c>
      <c r="G1843" t="s">
        <v>257</v>
      </c>
      <c r="H1843" t="s">
        <v>257</v>
      </c>
      <c r="I1843">
        <v>0</v>
      </c>
      <c r="J1843">
        <v>0</v>
      </c>
      <c r="K1843">
        <v>2</v>
      </c>
      <c r="L1843">
        <v>0</v>
      </c>
      <c r="M1843">
        <v>0</v>
      </c>
    </row>
    <row r="1844" spans="1:15" x14ac:dyDescent="0.25">
      <c r="A1844" t="str">
        <f t="shared" si="28"/>
        <v>31 DayOctober-December 2024NHS OrkneyMelanoma</v>
      </c>
      <c r="B1844" t="s">
        <v>255</v>
      </c>
      <c r="C1844" t="s">
        <v>261</v>
      </c>
      <c r="D1844" t="s">
        <v>173</v>
      </c>
      <c r="E1844" t="s">
        <v>32</v>
      </c>
      <c r="F1844">
        <v>1</v>
      </c>
      <c r="G1844" t="s">
        <v>257</v>
      </c>
      <c r="H1844" t="s">
        <v>257</v>
      </c>
      <c r="I1844">
        <v>0</v>
      </c>
      <c r="J1844">
        <v>0</v>
      </c>
      <c r="K1844">
        <v>1</v>
      </c>
      <c r="L1844">
        <v>0</v>
      </c>
      <c r="M1844">
        <v>0</v>
      </c>
    </row>
    <row r="1845" spans="1:15" x14ac:dyDescent="0.25">
      <c r="A1845" t="str">
        <f t="shared" si="28"/>
        <v>31 DayOctober-December 2024NHS OrkneyUrological</v>
      </c>
      <c r="B1845" t="s">
        <v>255</v>
      </c>
      <c r="C1845" t="s">
        <v>261</v>
      </c>
      <c r="D1845" t="s">
        <v>173</v>
      </c>
      <c r="E1845" t="s">
        <v>205</v>
      </c>
      <c r="F1845">
        <v>1</v>
      </c>
      <c r="G1845" t="s">
        <v>257</v>
      </c>
      <c r="H1845" t="s">
        <v>257</v>
      </c>
      <c r="I1845">
        <v>0</v>
      </c>
      <c r="J1845">
        <v>0</v>
      </c>
      <c r="K1845">
        <v>1</v>
      </c>
      <c r="L1845">
        <v>0</v>
      </c>
      <c r="M1845">
        <v>0</v>
      </c>
    </row>
    <row r="1846" spans="1:15" x14ac:dyDescent="0.25">
      <c r="A1846" t="str">
        <f t="shared" si="28"/>
        <v>31 DayOctober-December 2024NHS OrkneyUrology - Prostate</v>
      </c>
      <c r="B1846" t="s">
        <v>255</v>
      </c>
      <c r="C1846" t="s">
        <v>261</v>
      </c>
      <c r="D1846" t="s">
        <v>173</v>
      </c>
      <c r="E1846" t="s">
        <v>208</v>
      </c>
      <c r="F1846">
        <v>1</v>
      </c>
      <c r="G1846" t="s">
        <v>257</v>
      </c>
      <c r="H1846" t="s">
        <v>257</v>
      </c>
      <c r="I1846">
        <v>0</v>
      </c>
      <c r="J1846">
        <v>0</v>
      </c>
      <c r="K1846">
        <v>1</v>
      </c>
      <c r="L1846">
        <v>0</v>
      </c>
      <c r="M1846">
        <v>0</v>
      </c>
    </row>
    <row r="1847" spans="1:15" x14ac:dyDescent="0.25">
      <c r="A1847" t="str">
        <f t="shared" si="28"/>
        <v>31 DayOctober-December 2024NHS ScotlandAll Cancer Types*</v>
      </c>
      <c r="B1847" t="s">
        <v>255</v>
      </c>
      <c r="C1847" t="s">
        <v>261</v>
      </c>
      <c r="D1847" t="s">
        <v>0</v>
      </c>
      <c r="E1847" t="s">
        <v>198</v>
      </c>
      <c r="F1847">
        <v>6889</v>
      </c>
      <c r="G1847" t="s">
        <v>257</v>
      </c>
      <c r="H1847" t="s">
        <v>257</v>
      </c>
      <c r="I1847">
        <v>93</v>
      </c>
      <c r="J1847">
        <v>1.3499782261576401</v>
      </c>
      <c r="K1847">
        <v>6796</v>
      </c>
      <c r="L1847">
        <v>214</v>
      </c>
      <c r="M1847">
        <v>723</v>
      </c>
      <c r="N1847">
        <v>14</v>
      </c>
      <c r="O1847">
        <v>15</v>
      </c>
    </row>
    <row r="1848" spans="1:15" x14ac:dyDescent="0.25">
      <c r="A1848" t="str">
        <f t="shared" si="28"/>
        <v>31 DayOctober-December 2024NHS ScotlandAll Cancer Types* (screened excluded)</v>
      </c>
      <c r="B1848" t="s">
        <v>255</v>
      </c>
      <c r="C1848" t="s">
        <v>261</v>
      </c>
      <c r="D1848" t="s">
        <v>0</v>
      </c>
      <c r="E1848" t="s">
        <v>199</v>
      </c>
      <c r="F1848">
        <v>6228</v>
      </c>
      <c r="G1848" t="s">
        <v>257</v>
      </c>
      <c r="H1848" t="s">
        <v>257</v>
      </c>
      <c r="I1848">
        <v>91</v>
      </c>
      <c r="J1848">
        <v>1.4611432241490001</v>
      </c>
      <c r="K1848">
        <v>6137</v>
      </c>
      <c r="L1848">
        <v>168</v>
      </c>
      <c r="M1848">
        <v>612</v>
      </c>
      <c r="N1848">
        <v>14</v>
      </c>
      <c r="O1848">
        <v>16</v>
      </c>
    </row>
    <row r="1849" spans="1:15" x14ac:dyDescent="0.25">
      <c r="A1849" t="str">
        <f t="shared" si="28"/>
        <v>31 DayOctober-December 2024NHS ScotlandAll Cancer Types* (screened only)</v>
      </c>
      <c r="B1849" t="s">
        <v>255</v>
      </c>
      <c r="C1849" t="s">
        <v>261</v>
      </c>
      <c r="D1849" t="s">
        <v>0</v>
      </c>
      <c r="E1849" t="s">
        <v>200</v>
      </c>
      <c r="F1849">
        <v>661</v>
      </c>
      <c r="G1849" t="s">
        <v>257</v>
      </c>
      <c r="H1849" t="s">
        <v>257</v>
      </c>
      <c r="I1849">
        <v>2</v>
      </c>
      <c r="J1849">
        <v>0.30257186081694398</v>
      </c>
      <c r="K1849">
        <v>659</v>
      </c>
      <c r="L1849">
        <v>46</v>
      </c>
      <c r="M1849">
        <v>111</v>
      </c>
      <c r="N1849">
        <v>14</v>
      </c>
      <c r="O1849">
        <v>14</v>
      </c>
    </row>
    <row r="1850" spans="1:15" x14ac:dyDescent="0.25">
      <c r="A1850" t="str">
        <f t="shared" si="28"/>
        <v>31 DayOctober-December 2024NHS ScotlandBreast</v>
      </c>
      <c r="B1850" t="s">
        <v>255</v>
      </c>
      <c r="C1850" t="s">
        <v>261</v>
      </c>
      <c r="D1850" t="s">
        <v>0</v>
      </c>
      <c r="E1850" t="s">
        <v>22</v>
      </c>
      <c r="F1850">
        <v>1357</v>
      </c>
      <c r="G1850" t="s">
        <v>257</v>
      </c>
      <c r="H1850" t="s">
        <v>257</v>
      </c>
      <c r="I1850">
        <v>3</v>
      </c>
      <c r="J1850">
        <v>0.22107590272660299</v>
      </c>
      <c r="K1850">
        <v>1354</v>
      </c>
      <c r="L1850">
        <v>72</v>
      </c>
      <c r="M1850">
        <v>153</v>
      </c>
      <c r="N1850">
        <v>11</v>
      </c>
      <c r="O1850">
        <v>13</v>
      </c>
    </row>
    <row r="1851" spans="1:15" x14ac:dyDescent="0.25">
      <c r="A1851" t="str">
        <f t="shared" si="28"/>
        <v>31 DayOctober-December 2024NHS ScotlandBreast (screened excluded)</v>
      </c>
      <c r="B1851" t="s">
        <v>255</v>
      </c>
      <c r="C1851" t="s">
        <v>261</v>
      </c>
      <c r="D1851" t="s">
        <v>0</v>
      </c>
      <c r="E1851" t="s">
        <v>201</v>
      </c>
      <c r="F1851">
        <v>862</v>
      </c>
      <c r="G1851" t="s">
        <v>257</v>
      </c>
      <c r="H1851" t="s">
        <v>257</v>
      </c>
      <c r="I1851">
        <v>2</v>
      </c>
      <c r="J1851">
        <v>0.23201856148491901</v>
      </c>
      <c r="K1851">
        <v>860</v>
      </c>
      <c r="L1851">
        <v>36</v>
      </c>
      <c r="M1851">
        <v>94</v>
      </c>
      <c r="N1851">
        <v>9</v>
      </c>
      <c r="O1851">
        <v>13</v>
      </c>
    </row>
    <row r="1852" spans="1:15" x14ac:dyDescent="0.25">
      <c r="A1852" t="str">
        <f t="shared" si="28"/>
        <v>31 DayOctober-December 2024NHS ScotlandBreast (screened only)</v>
      </c>
      <c r="B1852" t="s">
        <v>255</v>
      </c>
      <c r="C1852" t="s">
        <v>261</v>
      </c>
      <c r="D1852" t="s">
        <v>0</v>
      </c>
      <c r="E1852" t="s">
        <v>202</v>
      </c>
      <c r="F1852">
        <v>495</v>
      </c>
      <c r="G1852" t="s">
        <v>257</v>
      </c>
      <c r="H1852" t="s">
        <v>257</v>
      </c>
      <c r="I1852">
        <v>1</v>
      </c>
      <c r="J1852">
        <v>0.20202020202020199</v>
      </c>
      <c r="K1852">
        <v>494</v>
      </c>
      <c r="L1852">
        <v>36</v>
      </c>
      <c r="M1852">
        <v>59</v>
      </c>
      <c r="N1852">
        <v>12</v>
      </c>
      <c r="O1852">
        <v>14</v>
      </c>
    </row>
    <row r="1853" spans="1:15" x14ac:dyDescent="0.25">
      <c r="A1853" t="str">
        <f t="shared" si="28"/>
        <v>31 DayOctober-December 2024NHS ScotlandCervical</v>
      </c>
      <c r="B1853" t="s">
        <v>255</v>
      </c>
      <c r="C1853" t="s">
        <v>261</v>
      </c>
      <c r="D1853" t="s">
        <v>0</v>
      </c>
      <c r="E1853" t="s">
        <v>23</v>
      </c>
      <c r="F1853">
        <v>91</v>
      </c>
      <c r="G1853" t="s">
        <v>257</v>
      </c>
      <c r="H1853" t="s">
        <v>257</v>
      </c>
      <c r="I1853">
        <v>2</v>
      </c>
      <c r="J1853">
        <v>2.1978021978022002</v>
      </c>
      <c r="K1853">
        <v>89</v>
      </c>
      <c r="L1853">
        <v>3</v>
      </c>
      <c r="M1853">
        <v>11</v>
      </c>
      <c r="N1853">
        <v>24</v>
      </c>
      <c r="O1853">
        <v>12</v>
      </c>
    </row>
    <row r="1854" spans="1:15" x14ac:dyDescent="0.25">
      <c r="A1854" t="str">
        <f t="shared" si="28"/>
        <v>31 DayOctober-December 2024NHS ScotlandCervical (screened excluded)</v>
      </c>
      <c r="B1854" t="s">
        <v>255</v>
      </c>
      <c r="C1854" t="s">
        <v>261</v>
      </c>
      <c r="D1854" t="s">
        <v>0</v>
      </c>
      <c r="E1854" t="s">
        <v>24</v>
      </c>
      <c r="F1854">
        <v>66</v>
      </c>
      <c r="G1854" t="s">
        <v>257</v>
      </c>
      <c r="H1854" t="s">
        <v>257</v>
      </c>
      <c r="I1854">
        <v>2</v>
      </c>
      <c r="J1854">
        <v>3.0303030303030298</v>
      </c>
      <c r="K1854">
        <v>64</v>
      </c>
      <c r="L1854">
        <v>1</v>
      </c>
      <c r="M1854">
        <v>5</v>
      </c>
      <c r="O1854">
        <v>7</v>
      </c>
    </row>
    <row r="1855" spans="1:15" x14ac:dyDescent="0.25">
      <c r="A1855" t="str">
        <f t="shared" si="28"/>
        <v>31 DayOctober-December 2024NHS ScotlandCervical (screened only)</v>
      </c>
      <c r="B1855" t="s">
        <v>255</v>
      </c>
      <c r="C1855" t="s">
        <v>261</v>
      </c>
      <c r="D1855" t="s">
        <v>0</v>
      </c>
      <c r="E1855" t="s">
        <v>25</v>
      </c>
      <c r="F1855">
        <v>25</v>
      </c>
      <c r="G1855" t="s">
        <v>257</v>
      </c>
      <c r="H1855" t="s">
        <v>257</v>
      </c>
      <c r="I1855">
        <v>0</v>
      </c>
      <c r="J1855">
        <v>0</v>
      </c>
      <c r="K1855">
        <v>25</v>
      </c>
      <c r="L1855">
        <v>2</v>
      </c>
      <c r="M1855">
        <v>6</v>
      </c>
      <c r="O1855">
        <v>12</v>
      </c>
    </row>
    <row r="1856" spans="1:15" x14ac:dyDescent="0.25">
      <c r="A1856" t="str">
        <f t="shared" si="28"/>
        <v>31 DayOctober-December 2024NHS ScotlandColorectal</v>
      </c>
      <c r="B1856" t="s">
        <v>255</v>
      </c>
      <c r="C1856" t="s">
        <v>261</v>
      </c>
      <c r="D1856" t="s">
        <v>0</v>
      </c>
      <c r="E1856" t="s">
        <v>26</v>
      </c>
      <c r="F1856">
        <v>900</v>
      </c>
      <c r="G1856" t="s">
        <v>257</v>
      </c>
      <c r="H1856" t="s">
        <v>257</v>
      </c>
      <c r="I1856">
        <v>13</v>
      </c>
      <c r="J1856">
        <v>1.44444444444444</v>
      </c>
      <c r="K1856">
        <v>887</v>
      </c>
      <c r="L1856">
        <v>25</v>
      </c>
      <c r="M1856">
        <v>174</v>
      </c>
      <c r="N1856">
        <v>15</v>
      </c>
      <c r="O1856">
        <v>14</v>
      </c>
    </row>
    <row r="1857" spans="1:15" x14ac:dyDescent="0.25">
      <c r="A1857" t="str">
        <f t="shared" si="28"/>
        <v>31 DayOctober-December 2024NHS ScotlandColorectal (screened excluded)</v>
      </c>
      <c r="B1857" t="s">
        <v>255</v>
      </c>
      <c r="C1857" t="s">
        <v>261</v>
      </c>
      <c r="D1857" t="s">
        <v>0</v>
      </c>
      <c r="E1857" t="s">
        <v>27</v>
      </c>
      <c r="F1857">
        <v>759</v>
      </c>
      <c r="G1857" t="s">
        <v>257</v>
      </c>
      <c r="H1857" t="s">
        <v>257</v>
      </c>
      <c r="I1857">
        <v>12</v>
      </c>
      <c r="J1857">
        <v>1.5810276679841899</v>
      </c>
      <c r="K1857">
        <v>747</v>
      </c>
      <c r="L1857">
        <v>17</v>
      </c>
      <c r="M1857">
        <v>128</v>
      </c>
      <c r="N1857">
        <v>14</v>
      </c>
      <c r="O1857">
        <v>14</v>
      </c>
    </row>
    <row r="1858" spans="1:15" x14ac:dyDescent="0.25">
      <c r="A1858" t="str">
        <f t="shared" si="28"/>
        <v>31 DayOctober-December 2024NHS ScotlandColorectal (screened only)</v>
      </c>
      <c r="B1858" t="s">
        <v>255</v>
      </c>
      <c r="C1858" t="s">
        <v>261</v>
      </c>
      <c r="D1858" t="s">
        <v>0</v>
      </c>
      <c r="E1858" t="s">
        <v>28</v>
      </c>
      <c r="F1858">
        <v>141</v>
      </c>
      <c r="G1858" t="s">
        <v>257</v>
      </c>
      <c r="H1858" t="s">
        <v>257</v>
      </c>
      <c r="I1858">
        <v>1</v>
      </c>
      <c r="J1858">
        <v>0.70921985815602795</v>
      </c>
      <c r="K1858">
        <v>140</v>
      </c>
      <c r="L1858">
        <v>8</v>
      </c>
      <c r="M1858">
        <v>46</v>
      </c>
      <c r="N1858">
        <v>16</v>
      </c>
      <c r="O1858">
        <v>12</v>
      </c>
    </row>
    <row r="1859" spans="1:15" x14ac:dyDescent="0.25">
      <c r="A1859" t="str">
        <f t="shared" ref="A1859:A1922" si="29">CONCATENATE(B1859,C1859,D1859,E1859)</f>
        <v>31 DayOctober-December 2024NHS ScotlandHead &amp; Neck</v>
      </c>
      <c r="B1859" t="s">
        <v>255</v>
      </c>
      <c r="C1859" t="s">
        <v>261</v>
      </c>
      <c r="D1859" t="s">
        <v>0</v>
      </c>
      <c r="E1859" t="s">
        <v>29</v>
      </c>
      <c r="F1859">
        <v>246</v>
      </c>
      <c r="G1859" t="s">
        <v>257</v>
      </c>
      <c r="H1859" t="s">
        <v>257</v>
      </c>
      <c r="I1859">
        <v>7</v>
      </c>
      <c r="J1859">
        <v>2.8455284552845499</v>
      </c>
      <c r="K1859">
        <v>239</v>
      </c>
      <c r="L1859">
        <v>4</v>
      </c>
      <c r="M1859">
        <v>46</v>
      </c>
      <c r="N1859">
        <v>7</v>
      </c>
      <c r="O1859">
        <v>15</v>
      </c>
    </row>
    <row r="1860" spans="1:15" x14ac:dyDescent="0.25">
      <c r="A1860" t="str">
        <f t="shared" si="29"/>
        <v>31 DayOctober-December 2024NHS ScotlandLung</v>
      </c>
      <c r="B1860" t="s">
        <v>255</v>
      </c>
      <c r="C1860" t="s">
        <v>261</v>
      </c>
      <c r="D1860" t="s">
        <v>0</v>
      </c>
      <c r="E1860" t="s">
        <v>30</v>
      </c>
      <c r="F1860">
        <v>1101</v>
      </c>
      <c r="G1860" t="s">
        <v>257</v>
      </c>
      <c r="H1860" t="s">
        <v>257</v>
      </c>
      <c r="I1860">
        <v>36</v>
      </c>
      <c r="J1860">
        <v>3.26975476839237</v>
      </c>
      <c r="K1860">
        <v>1065</v>
      </c>
      <c r="L1860">
        <v>28</v>
      </c>
      <c r="M1860">
        <v>69</v>
      </c>
      <c r="N1860">
        <v>11</v>
      </c>
      <c r="O1860">
        <v>14</v>
      </c>
    </row>
    <row r="1861" spans="1:15" x14ac:dyDescent="0.25">
      <c r="A1861" t="str">
        <f t="shared" si="29"/>
        <v>31 DayOctober-December 2024NHS ScotlandLymphoma</v>
      </c>
      <c r="B1861" t="s">
        <v>255</v>
      </c>
      <c r="C1861" t="s">
        <v>261</v>
      </c>
      <c r="D1861" t="s">
        <v>0</v>
      </c>
      <c r="E1861" t="s">
        <v>31</v>
      </c>
      <c r="F1861">
        <v>268</v>
      </c>
      <c r="G1861" t="s">
        <v>257</v>
      </c>
      <c r="H1861" t="s">
        <v>257</v>
      </c>
      <c r="I1861">
        <v>2</v>
      </c>
      <c r="J1861">
        <v>0.74626865671641796</v>
      </c>
      <c r="K1861">
        <v>266</v>
      </c>
      <c r="L1861">
        <v>2</v>
      </c>
      <c r="M1861">
        <v>8</v>
      </c>
      <c r="O1861">
        <v>6</v>
      </c>
    </row>
    <row r="1862" spans="1:15" x14ac:dyDescent="0.25">
      <c r="A1862" t="str">
        <f t="shared" si="29"/>
        <v>31 DayOctober-December 2024NHS ScotlandMelanoma</v>
      </c>
      <c r="B1862" t="s">
        <v>255</v>
      </c>
      <c r="C1862" t="s">
        <v>261</v>
      </c>
      <c r="D1862" t="s">
        <v>0</v>
      </c>
      <c r="E1862" t="s">
        <v>32</v>
      </c>
      <c r="F1862">
        <v>370</v>
      </c>
      <c r="G1862" t="s">
        <v>257</v>
      </c>
      <c r="H1862" t="s">
        <v>257</v>
      </c>
      <c r="I1862">
        <v>2</v>
      </c>
      <c r="J1862">
        <v>0.54054054054054101</v>
      </c>
      <c r="K1862">
        <v>368</v>
      </c>
      <c r="L1862">
        <v>7</v>
      </c>
      <c r="M1862">
        <v>1</v>
      </c>
      <c r="N1862">
        <v>14</v>
      </c>
    </row>
    <row r="1863" spans="1:15" x14ac:dyDescent="0.25">
      <c r="A1863" t="str">
        <f t="shared" si="29"/>
        <v>31 DayOctober-December 2024NHS ScotlandOvarian</v>
      </c>
      <c r="B1863" t="s">
        <v>255</v>
      </c>
      <c r="C1863" t="s">
        <v>261</v>
      </c>
      <c r="D1863" t="s">
        <v>0</v>
      </c>
      <c r="E1863" t="s">
        <v>33</v>
      </c>
      <c r="F1863">
        <v>125</v>
      </c>
      <c r="G1863" t="s">
        <v>257</v>
      </c>
      <c r="H1863" t="s">
        <v>257</v>
      </c>
      <c r="I1863">
        <v>2</v>
      </c>
      <c r="J1863">
        <v>1.6</v>
      </c>
      <c r="K1863">
        <v>123</v>
      </c>
      <c r="L1863">
        <v>4</v>
      </c>
      <c r="M1863">
        <v>12</v>
      </c>
      <c r="N1863">
        <v>12</v>
      </c>
      <c r="O1863">
        <v>18</v>
      </c>
    </row>
    <row r="1864" spans="1:15" x14ac:dyDescent="0.25">
      <c r="A1864" t="str">
        <f t="shared" si="29"/>
        <v>31 DayOctober-December 2024NHS ScotlandUpper GI</v>
      </c>
      <c r="B1864" t="s">
        <v>255</v>
      </c>
      <c r="C1864" t="s">
        <v>261</v>
      </c>
      <c r="D1864" t="s">
        <v>0</v>
      </c>
      <c r="E1864" t="s">
        <v>34</v>
      </c>
      <c r="F1864">
        <v>606</v>
      </c>
      <c r="G1864" t="s">
        <v>257</v>
      </c>
      <c r="H1864" t="s">
        <v>257</v>
      </c>
      <c r="I1864">
        <v>13</v>
      </c>
      <c r="J1864">
        <v>2.1452145214521501</v>
      </c>
      <c r="K1864">
        <v>593</v>
      </c>
      <c r="L1864">
        <v>4</v>
      </c>
      <c r="M1864">
        <v>31</v>
      </c>
      <c r="N1864">
        <v>16</v>
      </c>
      <c r="O1864">
        <v>15</v>
      </c>
    </row>
    <row r="1865" spans="1:15" x14ac:dyDescent="0.25">
      <c r="A1865" t="str">
        <f t="shared" si="29"/>
        <v>31 DayOctober-December 2024NHS ScotlandUpper GI - Hepatopancreatobiliary</v>
      </c>
      <c r="B1865" t="s">
        <v>255</v>
      </c>
      <c r="C1865" t="s">
        <v>261</v>
      </c>
      <c r="D1865" t="s">
        <v>0</v>
      </c>
      <c r="E1865" t="s">
        <v>203</v>
      </c>
      <c r="F1865">
        <v>322</v>
      </c>
      <c r="G1865" t="s">
        <v>257</v>
      </c>
      <c r="H1865" t="s">
        <v>257</v>
      </c>
      <c r="I1865">
        <v>13</v>
      </c>
      <c r="J1865">
        <v>4.0372670807453401</v>
      </c>
      <c r="K1865">
        <v>309</v>
      </c>
      <c r="L1865">
        <v>1</v>
      </c>
      <c r="M1865">
        <v>14</v>
      </c>
      <c r="O1865">
        <v>30</v>
      </c>
    </row>
    <row r="1866" spans="1:15" x14ac:dyDescent="0.25">
      <c r="A1866" t="str">
        <f t="shared" si="29"/>
        <v>31 DayOctober-December 2024NHS ScotlandUpper GI - Oesophagogastric</v>
      </c>
      <c r="B1866" t="s">
        <v>255</v>
      </c>
      <c r="C1866" t="s">
        <v>261</v>
      </c>
      <c r="D1866" t="s">
        <v>0</v>
      </c>
      <c r="E1866" t="s">
        <v>204</v>
      </c>
      <c r="F1866">
        <v>284</v>
      </c>
      <c r="G1866" t="s">
        <v>257</v>
      </c>
      <c r="H1866" t="s">
        <v>257</v>
      </c>
      <c r="I1866">
        <v>0</v>
      </c>
      <c r="J1866">
        <v>0</v>
      </c>
      <c r="K1866">
        <v>284</v>
      </c>
      <c r="L1866">
        <v>3</v>
      </c>
      <c r="M1866">
        <v>17</v>
      </c>
      <c r="N1866">
        <v>19</v>
      </c>
      <c r="O1866">
        <v>9</v>
      </c>
    </row>
    <row r="1867" spans="1:15" x14ac:dyDescent="0.25">
      <c r="A1867" t="str">
        <f t="shared" si="29"/>
        <v>31 DayOctober-December 2024NHS ScotlandUrological</v>
      </c>
      <c r="B1867" t="s">
        <v>255</v>
      </c>
      <c r="C1867" t="s">
        <v>261</v>
      </c>
      <c r="D1867" t="s">
        <v>0</v>
      </c>
      <c r="E1867" t="s">
        <v>205</v>
      </c>
      <c r="F1867">
        <v>1825</v>
      </c>
      <c r="G1867" t="s">
        <v>257</v>
      </c>
      <c r="H1867" t="s">
        <v>257</v>
      </c>
      <c r="I1867">
        <v>13</v>
      </c>
      <c r="J1867">
        <v>0.71232876712328796</v>
      </c>
      <c r="K1867">
        <v>1812</v>
      </c>
      <c r="L1867">
        <v>65</v>
      </c>
      <c r="M1867">
        <v>218</v>
      </c>
      <c r="N1867">
        <v>31</v>
      </c>
      <c r="O1867">
        <v>22</v>
      </c>
    </row>
    <row r="1868" spans="1:15" x14ac:dyDescent="0.25">
      <c r="A1868" t="str">
        <f t="shared" si="29"/>
        <v>31 DayOctober-December 2024NHS ScotlandUrology - Bladder</v>
      </c>
      <c r="B1868" t="s">
        <v>255</v>
      </c>
      <c r="C1868" t="s">
        <v>261</v>
      </c>
      <c r="D1868" t="s">
        <v>0</v>
      </c>
      <c r="E1868" t="s">
        <v>206</v>
      </c>
      <c r="F1868">
        <v>206</v>
      </c>
      <c r="G1868" t="s">
        <v>257</v>
      </c>
      <c r="H1868" t="s">
        <v>257</v>
      </c>
      <c r="I1868">
        <v>3</v>
      </c>
      <c r="J1868">
        <v>1.4563106796116501</v>
      </c>
      <c r="K1868">
        <v>203</v>
      </c>
      <c r="L1868">
        <v>13</v>
      </c>
      <c r="M1868">
        <v>64</v>
      </c>
      <c r="N1868">
        <v>30</v>
      </c>
      <c r="O1868">
        <v>18</v>
      </c>
    </row>
    <row r="1869" spans="1:15" x14ac:dyDescent="0.25">
      <c r="A1869" t="str">
        <f t="shared" si="29"/>
        <v>31 DayOctober-December 2024NHS ScotlandUrology - Other</v>
      </c>
      <c r="B1869" t="s">
        <v>255</v>
      </c>
      <c r="C1869" t="s">
        <v>261</v>
      </c>
      <c r="D1869" t="s">
        <v>0</v>
      </c>
      <c r="E1869" t="s">
        <v>207</v>
      </c>
      <c r="F1869">
        <v>314</v>
      </c>
      <c r="G1869" t="s">
        <v>257</v>
      </c>
      <c r="H1869" t="s">
        <v>257</v>
      </c>
      <c r="I1869">
        <v>6</v>
      </c>
      <c r="J1869">
        <v>1.9108280254777099</v>
      </c>
      <c r="K1869">
        <v>308</v>
      </c>
      <c r="L1869">
        <v>10</v>
      </c>
      <c r="M1869">
        <v>76</v>
      </c>
      <c r="N1869">
        <v>33</v>
      </c>
      <c r="O1869">
        <v>24</v>
      </c>
    </row>
    <row r="1870" spans="1:15" x14ac:dyDescent="0.25">
      <c r="A1870" t="str">
        <f t="shared" si="29"/>
        <v>31 DayOctober-December 2024NHS ScotlandUrology - Prostate</v>
      </c>
      <c r="B1870" t="s">
        <v>255</v>
      </c>
      <c r="C1870" t="s">
        <v>261</v>
      </c>
      <c r="D1870" t="s">
        <v>0</v>
      </c>
      <c r="E1870" t="s">
        <v>208</v>
      </c>
      <c r="F1870">
        <v>1305</v>
      </c>
      <c r="G1870" t="s">
        <v>257</v>
      </c>
      <c r="H1870" t="s">
        <v>257</v>
      </c>
      <c r="I1870">
        <v>4</v>
      </c>
      <c r="J1870">
        <v>0.30651340996168602</v>
      </c>
      <c r="K1870">
        <v>1301</v>
      </c>
      <c r="L1870">
        <v>42</v>
      </c>
      <c r="M1870">
        <v>78</v>
      </c>
      <c r="N1870">
        <v>28</v>
      </c>
      <c r="O1870">
        <v>24</v>
      </c>
    </row>
    <row r="1871" spans="1:15" x14ac:dyDescent="0.25">
      <c r="A1871" t="str">
        <f t="shared" si="29"/>
        <v>31 DayOctober-December 2024NHS ShetlandAll Cancer Types*</v>
      </c>
      <c r="B1871" t="s">
        <v>255</v>
      </c>
      <c r="C1871" t="s">
        <v>261</v>
      </c>
      <c r="D1871" t="s">
        <v>174</v>
      </c>
      <c r="E1871" t="s">
        <v>198</v>
      </c>
      <c r="F1871">
        <v>28</v>
      </c>
      <c r="G1871" t="s">
        <v>257</v>
      </c>
      <c r="H1871" t="s">
        <v>257</v>
      </c>
      <c r="I1871">
        <v>1</v>
      </c>
      <c r="J1871">
        <v>3.5714285714285698</v>
      </c>
      <c r="K1871">
        <v>27</v>
      </c>
      <c r="L1871">
        <v>0</v>
      </c>
      <c r="M1871">
        <v>2</v>
      </c>
    </row>
    <row r="1872" spans="1:15" x14ac:dyDescent="0.25">
      <c r="A1872" t="str">
        <f t="shared" si="29"/>
        <v>31 DayOctober-December 2024NHS ShetlandAll Cancer Types* (screened excluded)</v>
      </c>
      <c r="B1872" t="s">
        <v>255</v>
      </c>
      <c r="C1872" t="s">
        <v>261</v>
      </c>
      <c r="D1872" t="s">
        <v>174</v>
      </c>
      <c r="E1872" t="s">
        <v>199</v>
      </c>
      <c r="F1872">
        <v>28</v>
      </c>
      <c r="G1872" t="s">
        <v>257</v>
      </c>
      <c r="H1872" t="s">
        <v>257</v>
      </c>
      <c r="I1872">
        <v>1</v>
      </c>
      <c r="J1872">
        <v>3.5714285714285698</v>
      </c>
      <c r="K1872">
        <v>27</v>
      </c>
      <c r="L1872">
        <v>0</v>
      </c>
      <c r="M1872">
        <v>2</v>
      </c>
    </row>
    <row r="1873" spans="1:15" x14ac:dyDescent="0.25">
      <c r="A1873" t="str">
        <f t="shared" si="29"/>
        <v>31 DayOctober-December 2024NHS ShetlandBreast</v>
      </c>
      <c r="B1873" t="s">
        <v>255</v>
      </c>
      <c r="C1873" t="s">
        <v>261</v>
      </c>
      <c r="D1873" t="s">
        <v>174</v>
      </c>
      <c r="E1873" t="s">
        <v>22</v>
      </c>
      <c r="F1873">
        <v>1</v>
      </c>
      <c r="G1873" t="s">
        <v>257</v>
      </c>
      <c r="H1873" t="s">
        <v>257</v>
      </c>
      <c r="I1873">
        <v>0</v>
      </c>
      <c r="J1873">
        <v>0</v>
      </c>
      <c r="K1873">
        <v>1</v>
      </c>
      <c r="L1873">
        <v>0</v>
      </c>
      <c r="M1873">
        <v>0</v>
      </c>
    </row>
    <row r="1874" spans="1:15" x14ac:dyDescent="0.25">
      <c r="A1874" t="str">
        <f t="shared" si="29"/>
        <v>31 DayOctober-December 2024NHS ShetlandBreast (screened excluded)</v>
      </c>
      <c r="B1874" t="s">
        <v>255</v>
      </c>
      <c r="C1874" t="s">
        <v>261</v>
      </c>
      <c r="D1874" t="s">
        <v>174</v>
      </c>
      <c r="E1874" t="s">
        <v>201</v>
      </c>
      <c r="F1874">
        <v>1</v>
      </c>
      <c r="G1874" t="s">
        <v>257</v>
      </c>
      <c r="H1874" t="s">
        <v>257</v>
      </c>
      <c r="I1874">
        <v>0</v>
      </c>
      <c r="J1874">
        <v>0</v>
      </c>
      <c r="K1874">
        <v>1</v>
      </c>
      <c r="L1874">
        <v>0</v>
      </c>
      <c r="M1874">
        <v>0</v>
      </c>
    </row>
    <row r="1875" spans="1:15" x14ac:dyDescent="0.25">
      <c r="A1875" t="str">
        <f t="shared" si="29"/>
        <v>31 DayOctober-December 2024NHS ShetlandColorectal</v>
      </c>
      <c r="B1875" t="s">
        <v>255</v>
      </c>
      <c r="C1875" t="s">
        <v>261</v>
      </c>
      <c r="D1875" t="s">
        <v>174</v>
      </c>
      <c r="E1875" t="s">
        <v>26</v>
      </c>
      <c r="F1875">
        <v>3</v>
      </c>
      <c r="G1875" t="s">
        <v>257</v>
      </c>
      <c r="H1875" t="s">
        <v>257</v>
      </c>
      <c r="I1875">
        <v>0</v>
      </c>
      <c r="J1875">
        <v>0</v>
      </c>
      <c r="K1875">
        <v>3</v>
      </c>
      <c r="L1875">
        <v>0</v>
      </c>
      <c r="M1875">
        <v>0</v>
      </c>
    </row>
    <row r="1876" spans="1:15" x14ac:dyDescent="0.25">
      <c r="A1876" t="str">
        <f t="shared" si="29"/>
        <v>31 DayOctober-December 2024NHS ShetlandColorectal (screened excluded)</v>
      </c>
      <c r="B1876" t="s">
        <v>255</v>
      </c>
      <c r="C1876" t="s">
        <v>261</v>
      </c>
      <c r="D1876" t="s">
        <v>174</v>
      </c>
      <c r="E1876" t="s">
        <v>27</v>
      </c>
      <c r="F1876">
        <v>3</v>
      </c>
      <c r="G1876" t="s">
        <v>257</v>
      </c>
      <c r="H1876" t="s">
        <v>257</v>
      </c>
      <c r="I1876">
        <v>0</v>
      </c>
      <c r="J1876">
        <v>0</v>
      </c>
      <c r="K1876">
        <v>3</v>
      </c>
      <c r="L1876">
        <v>0</v>
      </c>
      <c r="M1876">
        <v>0</v>
      </c>
    </row>
    <row r="1877" spans="1:15" x14ac:dyDescent="0.25">
      <c r="A1877" t="str">
        <f t="shared" si="29"/>
        <v>31 DayOctober-December 2024NHS ShetlandLung</v>
      </c>
      <c r="B1877" t="s">
        <v>255</v>
      </c>
      <c r="C1877" t="s">
        <v>261</v>
      </c>
      <c r="D1877" t="s">
        <v>174</v>
      </c>
      <c r="E1877" t="s">
        <v>30</v>
      </c>
      <c r="F1877">
        <v>5</v>
      </c>
      <c r="G1877" t="s">
        <v>257</v>
      </c>
      <c r="H1877" t="s">
        <v>257</v>
      </c>
      <c r="I1877">
        <v>0</v>
      </c>
      <c r="J1877">
        <v>0</v>
      </c>
      <c r="K1877">
        <v>5</v>
      </c>
      <c r="L1877">
        <v>0</v>
      </c>
      <c r="M1877">
        <v>0</v>
      </c>
    </row>
    <row r="1878" spans="1:15" x14ac:dyDescent="0.25">
      <c r="A1878" t="str">
        <f t="shared" si="29"/>
        <v>31 DayOctober-December 2024NHS ShetlandLymphoma</v>
      </c>
      <c r="B1878" t="s">
        <v>255</v>
      </c>
      <c r="C1878" t="s">
        <v>261</v>
      </c>
      <c r="D1878" t="s">
        <v>174</v>
      </c>
      <c r="E1878" t="s">
        <v>31</v>
      </c>
      <c r="F1878">
        <v>1</v>
      </c>
      <c r="G1878" t="s">
        <v>257</v>
      </c>
      <c r="H1878" t="s">
        <v>257</v>
      </c>
      <c r="I1878">
        <v>0</v>
      </c>
      <c r="J1878">
        <v>0</v>
      </c>
      <c r="K1878">
        <v>1</v>
      </c>
      <c r="L1878">
        <v>0</v>
      </c>
      <c r="M1878">
        <v>0</v>
      </c>
    </row>
    <row r="1879" spans="1:15" x14ac:dyDescent="0.25">
      <c r="A1879" t="str">
        <f t="shared" si="29"/>
        <v>31 DayOctober-December 2024NHS ShetlandOvarian</v>
      </c>
      <c r="B1879" t="s">
        <v>255</v>
      </c>
      <c r="C1879" t="s">
        <v>261</v>
      </c>
      <c r="D1879" t="s">
        <v>174</v>
      </c>
      <c r="E1879" t="s">
        <v>33</v>
      </c>
      <c r="F1879">
        <v>2</v>
      </c>
      <c r="G1879" t="s">
        <v>257</v>
      </c>
      <c r="H1879" t="s">
        <v>257</v>
      </c>
      <c r="I1879">
        <v>0</v>
      </c>
      <c r="J1879">
        <v>0</v>
      </c>
      <c r="K1879">
        <v>2</v>
      </c>
      <c r="L1879">
        <v>0</v>
      </c>
      <c r="M1879">
        <v>1</v>
      </c>
    </row>
    <row r="1880" spans="1:15" x14ac:dyDescent="0.25">
      <c r="A1880" t="str">
        <f t="shared" si="29"/>
        <v>31 DayOctober-December 2024NHS ShetlandUpper GI</v>
      </c>
      <c r="B1880" t="s">
        <v>255</v>
      </c>
      <c r="C1880" t="s">
        <v>261</v>
      </c>
      <c r="D1880" t="s">
        <v>174</v>
      </c>
      <c r="E1880" t="s">
        <v>34</v>
      </c>
      <c r="F1880">
        <v>4</v>
      </c>
      <c r="G1880" t="s">
        <v>257</v>
      </c>
      <c r="H1880" t="s">
        <v>257</v>
      </c>
      <c r="I1880">
        <v>0</v>
      </c>
      <c r="J1880">
        <v>0</v>
      </c>
      <c r="K1880">
        <v>4</v>
      </c>
      <c r="L1880">
        <v>0</v>
      </c>
      <c r="M1880">
        <v>1</v>
      </c>
    </row>
    <row r="1881" spans="1:15" x14ac:dyDescent="0.25">
      <c r="A1881" t="str">
        <f t="shared" si="29"/>
        <v>31 DayOctober-December 2024NHS ShetlandUpper GI - Hepatopancreatobiliary</v>
      </c>
      <c r="B1881" t="s">
        <v>255</v>
      </c>
      <c r="C1881" t="s">
        <v>261</v>
      </c>
      <c r="D1881" t="s">
        <v>174</v>
      </c>
      <c r="E1881" t="s">
        <v>203</v>
      </c>
      <c r="F1881">
        <v>2</v>
      </c>
      <c r="G1881" t="s">
        <v>257</v>
      </c>
      <c r="H1881" t="s">
        <v>257</v>
      </c>
      <c r="I1881">
        <v>0</v>
      </c>
      <c r="J1881">
        <v>0</v>
      </c>
      <c r="K1881">
        <v>2</v>
      </c>
      <c r="L1881">
        <v>0</v>
      </c>
      <c r="M1881">
        <v>0</v>
      </c>
    </row>
    <row r="1882" spans="1:15" x14ac:dyDescent="0.25">
      <c r="A1882" t="str">
        <f t="shared" si="29"/>
        <v>31 DayOctober-December 2024NHS ShetlandUpper GI - Oesophagogastric</v>
      </c>
      <c r="B1882" t="s">
        <v>255</v>
      </c>
      <c r="C1882" t="s">
        <v>261</v>
      </c>
      <c r="D1882" t="s">
        <v>174</v>
      </c>
      <c r="E1882" t="s">
        <v>204</v>
      </c>
      <c r="F1882">
        <v>2</v>
      </c>
      <c r="G1882" t="s">
        <v>257</v>
      </c>
      <c r="H1882" t="s">
        <v>257</v>
      </c>
      <c r="I1882">
        <v>0</v>
      </c>
      <c r="J1882">
        <v>0</v>
      </c>
      <c r="K1882">
        <v>2</v>
      </c>
      <c r="L1882">
        <v>0</v>
      </c>
      <c r="M1882">
        <v>1</v>
      </c>
    </row>
    <row r="1883" spans="1:15" x14ac:dyDescent="0.25">
      <c r="A1883" t="str">
        <f t="shared" si="29"/>
        <v>31 DayOctober-December 2024NHS ShetlandUrological</v>
      </c>
      <c r="B1883" t="s">
        <v>255</v>
      </c>
      <c r="C1883" t="s">
        <v>261</v>
      </c>
      <c r="D1883" t="s">
        <v>174</v>
      </c>
      <c r="E1883" t="s">
        <v>205</v>
      </c>
      <c r="F1883">
        <v>12</v>
      </c>
      <c r="G1883" t="s">
        <v>257</v>
      </c>
      <c r="H1883" t="s">
        <v>257</v>
      </c>
      <c r="I1883">
        <v>1</v>
      </c>
      <c r="J1883">
        <v>8.3333333333333304</v>
      </c>
      <c r="K1883">
        <v>11</v>
      </c>
      <c r="L1883">
        <v>0</v>
      </c>
      <c r="M1883">
        <v>0</v>
      </c>
    </row>
    <row r="1884" spans="1:15" x14ac:dyDescent="0.25">
      <c r="A1884" t="str">
        <f t="shared" si="29"/>
        <v>31 DayOctober-December 2024NHS ShetlandUrology - Other</v>
      </c>
      <c r="B1884" t="s">
        <v>255</v>
      </c>
      <c r="C1884" t="s">
        <v>261</v>
      </c>
      <c r="D1884" t="s">
        <v>174</v>
      </c>
      <c r="E1884" t="s">
        <v>207</v>
      </c>
      <c r="F1884">
        <v>1</v>
      </c>
      <c r="G1884" t="s">
        <v>257</v>
      </c>
      <c r="H1884" t="s">
        <v>257</v>
      </c>
      <c r="I1884">
        <v>0</v>
      </c>
      <c r="J1884">
        <v>0</v>
      </c>
      <c r="K1884">
        <v>1</v>
      </c>
      <c r="L1884">
        <v>0</v>
      </c>
      <c r="M1884">
        <v>0</v>
      </c>
    </row>
    <row r="1885" spans="1:15" x14ac:dyDescent="0.25">
      <c r="A1885" t="str">
        <f t="shared" si="29"/>
        <v>31 DayOctober-December 2024NHS ShetlandUrology - Prostate</v>
      </c>
      <c r="B1885" t="s">
        <v>255</v>
      </c>
      <c r="C1885" t="s">
        <v>261</v>
      </c>
      <c r="D1885" t="s">
        <v>174</v>
      </c>
      <c r="E1885" t="s">
        <v>208</v>
      </c>
      <c r="F1885">
        <v>11</v>
      </c>
      <c r="G1885" t="s">
        <v>257</v>
      </c>
      <c r="H1885" t="s">
        <v>257</v>
      </c>
      <c r="I1885">
        <v>1</v>
      </c>
      <c r="J1885">
        <v>9.0909090909090899</v>
      </c>
      <c r="K1885">
        <v>10</v>
      </c>
      <c r="L1885">
        <v>0</v>
      </c>
      <c r="M1885">
        <v>0</v>
      </c>
    </row>
    <row r="1886" spans="1:15" x14ac:dyDescent="0.25">
      <c r="A1886" t="str">
        <f t="shared" si="29"/>
        <v>31 DayOctober-December 2024NHS TaysideAll Cancer Types*</v>
      </c>
      <c r="B1886" t="s">
        <v>255</v>
      </c>
      <c r="C1886" t="s">
        <v>261</v>
      </c>
      <c r="D1886" t="s">
        <v>175</v>
      </c>
      <c r="E1886" t="s">
        <v>198</v>
      </c>
      <c r="F1886">
        <v>562</v>
      </c>
      <c r="G1886" t="s">
        <v>257</v>
      </c>
      <c r="H1886" t="s">
        <v>257</v>
      </c>
      <c r="I1886">
        <v>8</v>
      </c>
      <c r="J1886">
        <v>1.4234875444839901</v>
      </c>
      <c r="K1886">
        <v>554</v>
      </c>
      <c r="L1886">
        <v>15</v>
      </c>
      <c r="M1886">
        <v>40</v>
      </c>
      <c r="N1886">
        <v>14</v>
      </c>
      <c r="O1886">
        <v>14</v>
      </c>
    </row>
    <row r="1887" spans="1:15" x14ac:dyDescent="0.25">
      <c r="A1887" t="str">
        <f t="shared" si="29"/>
        <v>31 DayOctober-December 2024NHS TaysideAll Cancer Types* (screened excluded)</v>
      </c>
      <c r="B1887" t="s">
        <v>255</v>
      </c>
      <c r="C1887" t="s">
        <v>261</v>
      </c>
      <c r="D1887" t="s">
        <v>175</v>
      </c>
      <c r="E1887" t="s">
        <v>199</v>
      </c>
      <c r="F1887">
        <v>512</v>
      </c>
      <c r="G1887" t="s">
        <v>257</v>
      </c>
      <c r="H1887" t="s">
        <v>257</v>
      </c>
      <c r="I1887">
        <v>8</v>
      </c>
      <c r="J1887">
        <v>1.5625</v>
      </c>
      <c r="K1887">
        <v>504</v>
      </c>
      <c r="L1887">
        <v>11</v>
      </c>
      <c r="M1887">
        <v>34</v>
      </c>
      <c r="N1887">
        <v>14</v>
      </c>
      <c r="O1887">
        <v>14</v>
      </c>
    </row>
    <row r="1888" spans="1:15" x14ac:dyDescent="0.25">
      <c r="A1888" t="str">
        <f t="shared" si="29"/>
        <v>31 DayOctober-December 2024NHS TaysideAll Cancer Types* (screened only)</v>
      </c>
      <c r="B1888" t="s">
        <v>255</v>
      </c>
      <c r="C1888" t="s">
        <v>261</v>
      </c>
      <c r="D1888" t="s">
        <v>175</v>
      </c>
      <c r="E1888" t="s">
        <v>200</v>
      </c>
      <c r="F1888">
        <v>50</v>
      </c>
      <c r="G1888" t="s">
        <v>257</v>
      </c>
      <c r="H1888" t="s">
        <v>257</v>
      </c>
      <c r="I1888">
        <v>0</v>
      </c>
      <c r="J1888">
        <v>0</v>
      </c>
      <c r="K1888">
        <v>50</v>
      </c>
      <c r="L1888">
        <v>4</v>
      </c>
      <c r="M1888">
        <v>6</v>
      </c>
      <c r="N1888">
        <v>18</v>
      </c>
      <c r="O1888">
        <v>10</v>
      </c>
    </row>
    <row r="1889" spans="1:15" x14ac:dyDescent="0.25">
      <c r="A1889" t="str">
        <f t="shared" si="29"/>
        <v>31 DayOctober-December 2024NHS TaysideBreast</v>
      </c>
      <c r="B1889" t="s">
        <v>255</v>
      </c>
      <c r="C1889" t="s">
        <v>261</v>
      </c>
      <c r="D1889" t="s">
        <v>175</v>
      </c>
      <c r="E1889" t="s">
        <v>22</v>
      </c>
      <c r="F1889">
        <v>118</v>
      </c>
      <c r="G1889" t="s">
        <v>257</v>
      </c>
      <c r="H1889" t="s">
        <v>257</v>
      </c>
      <c r="I1889">
        <v>0</v>
      </c>
      <c r="J1889">
        <v>0</v>
      </c>
      <c r="K1889">
        <v>118</v>
      </c>
      <c r="L1889">
        <v>6</v>
      </c>
      <c r="M1889">
        <v>16</v>
      </c>
      <c r="N1889">
        <v>26</v>
      </c>
      <c r="O1889">
        <v>10</v>
      </c>
    </row>
    <row r="1890" spans="1:15" x14ac:dyDescent="0.25">
      <c r="A1890" t="str">
        <f t="shared" si="29"/>
        <v>31 DayOctober-December 2024NHS TaysideBreast (screened excluded)</v>
      </c>
      <c r="B1890" t="s">
        <v>255</v>
      </c>
      <c r="C1890" t="s">
        <v>261</v>
      </c>
      <c r="D1890" t="s">
        <v>175</v>
      </c>
      <c r="E1890" t="s">
        <v>201</v>
      </c>
      <c r="F1890">
        <v>74</v>
      </c>
      <c r="G1890" t="s">
        <v>257</v>
      </c>
      <c r="H1890" t="s">
        <v>257</v>
      </c>
      <c r="I1890">
        <v>0</v>
      </c>
      <c r="J1890">
        <v>0</v>
      </c>
      <c r="K1890">
        <v>74</v>
      </c>
      <c r="L1890">
        <v>3</v>
      </c>
      <c r="M1890">
        <v>12</v>
      </c>
      <c r="N1890">
        <v>27</v>
      </c>
      <c r="O1890">
        <v>7</v>
      </c>
    </row>
    <row r="1891" spans="1:15" x14ac:dyDescent="0.25">
      <c r="A1891" t="str">
        <f t="shared" si="29"/>
        <v>31 DayOctober-December 2024NHS TaysideBreast (screened only)</v>
      </c>
      <c r="B1891" t="s">
        <v>255</v>
      </c>
      <c r="C1891" t="s">
        <v>261</v>
      </c>
      <c r="D1891" t="s">
        <v>175</v>
      </c>
      <c r="E1891" t="s">
        <v>202</v>
      </c>
      <c r="F1891">
        <v>44</v>
      </c>
      <c r="G1891" t="s">
        <v>257</v>
      </c>
      <c r="H1891" t="s">
        <v>257</v>
      </c>
      <c r="I1891">
        <v>0</v>
      </c>
      <c r="J1891">
        <v>0</v>
      </c>
      <c r="K1891">
        <v>44</v>
      </c>
      <c r="L1891">
        <v>3</v>
      </c>
      <c r="M1891">
        <v>4</v>
      </c>
      <c r="N1891">
        <v>24</v>
      </c>
      <c r="O1891">
        <v>18</v>
      </c>
    </row>
    <row r="1892" spans="1:15" x14ac:dyDescent="0.25">
      <c r="A1892" t="str">
        <f t="shared" si="29"/>
        <v>31 DayOctober-December 2024NHS TaysideCervical</v>
      </c>
      <c r="B1892" t="s">
        <v>255</v>
      </c>
      <c r="C1892" t="s">
        <v>261</v>
      </c>
      <c r="D1892" t="s">
        <v>175</v>
      </c>
      <c r="E1892" t="s">
        <v>23</v>
      </c>
      <c r="F1892">
        <v>6</v>
      </c>
      <c r="G1892" t="s">
        <v>257</v>
      </c>
      <c r="H1892" t="s">
        <v>257</v>
      </c>
      <c r="I1892">
        <v>2</v>
      </c>
      <c r="J1892">
        <v>33.3333333333333</v>
      </c>
      <c r="K1892">
        <v>4</v>
      </c>
      <c r="L1892">
        <v>0</v>
      </c>
      <c r="M1892">
        <v>1</v>
      </c>
    </row>
    <row r="1893" spans="1:15" x14ac:dyDescent="0.25">
      <c r="A1893" t="str">
        <f t="shared" si="29"/>
        <v>31 DayOctober-December 2024NHS TaysideCervical (screened excluded)</v>
      </c>
      <c r="B1893" t="s">
        <v>255</v>
      </c>
      <c r="C1893" t="s">
        <v>261</v>
      </c>
      <c r="D1893" t="s">
        <v>175</v>
      </c>
      <c r="E1893" t="s">
        <v>24</v>
      </c>
      <c r="F1893">
        <v>4</v>
      </c>
      <c r="G1893" t="s">
        <v>257</v>
      </c>
      <c r="H1893" t="s">
        <v>257</v>
      </c>
      <c r="I1893">
        <v>2</v>
      </c>
      <c r="J1893">
        <v>50</v>
      </c>
      <c r="K1893">
        <v>2</v>
      </c>
      <c r="L1893">
        <v>0</v>
      </c>
      <c r="M1893">
        <v>0</v>
      </c>
    </row>
    <row r="1894" spans="1:15" x14ac:dyDescent="0.25">
      <c r="A1894" t="str">
        <f t="shared" si="29"/>
        <v>31 DayOctober-December 2024NHS TaysideCervical (screened only)</v>
      </c>
      <c r="B1894" t="s">
        <v>255</v>
      </c>
      <c r="C1894" t="s">
        <v>261</v>
      </c>
      <c r="D1894" t="s">
        <v>175</v>
      </c>
      <c r="E1894" t="s">
        <v>25</v>
      </c>
      <c r="F1894">
        <v>2</v>
      </c>
      <c r="G1894" t="s">
        <v>257</v>
      </c>
      <c r="H1894" t="s">
        <v>257</v>
      </c>
      <c r="I1894">
        <v>0</v>
      </c>
      <c r="J1894">
        <v>0</v>
      </c>
      <c r="K1894">
        <v>2</v>
      </c>
      <c r="L1894">
        <v>0</v>
      </c>
      <c r="M1894">
        <v>1</v>
      </c>
    </row>
    <row r="1895" spans="1:15" x14ac:dyDescent="0.25">
      <c r="A1895" t="str">
        <f t="shared" si="29"/>
        <v>31 DayOctober-December 2024NHS TaysideColorectal</v>
      </c>
      <c r="B1895" t="s">
        <v>255</v>
      </c>
      <c r="C1895" t="s">
        <v>261</v>
      </c>
      <c r="D1895" t="s">
        <v>175</v>
      </c>
      <c r="E1895" t="s">
        <v>26</v>
      </c>
      <c r="F1895">
        <v>67</v>
      </c>
      <c r="G1895" t="s">
        <v>257</v>
      </c>
      <c r="H1895" t="s">
        <v>257</v>
      </c>
      <c r="I1895">
        <v>2</v>
      </c>
      <c r="J1895">
        <v>2.98507462686567</v>
      </c>
      <c r="K1895">
        <v>65</v>
      </c>
      <c r="L1895">
        <v>3</v>
      </c>
      <c r="M1895">
        <v>7</v>
      </c>
      <c r="N1895">
        <v>14</v>
      </c>
      <c r="O1895">
        <v>18</v>
      </c>
    </row>
    <row r="1896" spans="1:15" x14ac:dyDescent="0.25">
      <c r="A1896" t="str">
        <f t="shared" si="29"/>
        <v>31 DayOctober-December 2024NHS TaysideColorectal (screened excluded)</v>
      </c>
      <c r="B1896" t="s">
        <v>255</v>
      </c>
      <c r="C1896" t="s">
        <v>261</v>
      </c>
      <c r="D1896" t="s">
        <v>175</v>
      </c>
      <c r="E1896" t="s">
        <v>27</v>
      </c>
      <c r="F1896">
        <v>63</v>
      </c>
      <c r="G1896" t="s">
        <v>257</v>
      </c>
      <c r="H1896" t="s">
        <v>257</v>
      </c>
      <c r="I1896">
        <v>2</v>
      </c>
      <c r="J1896">
        <v>3.17460317460317</v>
      </c>
      <c r="K1896">
        <v>61</v>
      </c>
      <c r="L1896">
        <v>2</v>
      </c>
      <c r="M1896">
        <v>6</v>
      </c>
      <c r="O1896">
        <v>20</v>
      </c>
    </row>
    <row r="1897" spans="1:15" x14ac:dyDescent="0.25">
      <c r="A1897" t="str">
        <f t="shared" si="29"/>
        <v>31 DayOctober-December 2024NHS TaysideColorectal (screened only)</v>
      </c>
      <c r="B1897" t="s">
        <v>255</v>
      </c>
      <c r="C1897" t="s">
        <v>261</v>
      </c>
      <c r="D1897" t="s">
        <v>175</v>
      </c>
      <c r="E1897" t="s">
        <v>28</v>
      </c>
      <c r="F1897">
        <v>4</v>
      </c>
      <c r="G1897" t="s">
        <v>257</v>
      </c>
      <c r="H1897" t="s">
        <v>257</v>
      </c>
      <c r="I1897">
        <v>0</v>
      </c>
      <c r="J1897">
        <v>0</v>
      </c>
      <c r="K1897">
        <v>4</v>
      </c>
      <c r="L1897">
        <v>1</v>
      </c>
      <c r="M1897">
        <v>1</v>
      </c>
    </row>
    <row r="1898" spans="1:15" x14ac:dyDescent="0.25">
      <c r="A1898" t="str">
        <f t="shared" si="29"/>
        <v>31 DayOctober-December 2024NHS TaysideHead &amp; Neck</v>
      </c>
      <c r="B1898" t="s">
        <v>255</v>
      </c>
      <c r="C1898" t="s">
        <v>261</v>
      </c>
      <c r="D1898" t="s">
        <v>175</v>
      </c>
      <c r="E1898" t="s">
        <v>29</v>
      </c>
      <c r="F1898">
        <v>26</v>
      </c>
      <c r="G1898" t="s">
        <v>257</v>
      </c>
      <c r="H1898" t="s">
        <v>257</v>
      </c>
      <c r="I1898">
        <v>0</v>
      </c>
      <c r="J1898">
        <v>0</v>
      </c>
      <c r="K1898">
        <v>26</v>
      </c>
      <c r="L1898">
        <v>1</v>
      </c>
      <c r="M1898">
        <v>3</v>
      </c>
      <c r="O1898">
        <v>15</v>
      </c>
    </row>
    <row r="1899" spans="1:15" x14ac:dyDescent="0.25">
      <c r="A1899" t="str">
        <f t="shared" si="29"/>
        <v>31 DayOctober-December 2024NHS TaysideLung</v>
      </c>
      <c r="B1899" t="s">
        <v>255</v>
      </c>
      <c r="C1899" t="s">
        <v>261</v>
      </c>
      <c r="D1899" t="s">
        <v>175</v>
      </c>
      <c r="E1899" t="s">
        <v>30</v>
      </c>
      <c r="F1899">
        <v>90</v>
      </c>
      <c r="G1899" t="s">
        <v>257</v>
      </c>
      <c r="H1899" t="s">
        <v>257</v>
      </c>
      <c r="I1899">
        <v>1</v>
      </c>
      <c r="J1899">
        <v>1.1111111111111101</v>
      </c>
      <c r="K1899">
        <v>89</v>
      </c>
      <c r="L1899">
        <v>3</v>
      </c>
      <c r="M1899">
        <v>3</v>
      </c>
      <c r="N1899">
        <v>5</v>
      </c>
      <c r="O1899">
        <v>5</v>
      </c>
    </row>
    <row r="1900" spans="1:15" x14ac:dyDescent="0.25">
      <c r="A1900" t="str">
        <f t="shared" si="29"/>
        <v>31 DayOctober-December 2024NHS TaysideLymphoma</v>
      </c>
      <c r="B1900" t="s">
        <v>255</v>
      </c>
      <c r="C1900" t="s">
        <v>261</v>
      </c>
      <c r="D1900" t="s">
        <v>175</v>
      </c>
      <c r="E1900" t="s">
        <v>31</v>
      </c>
      <c r="F1900">
        <v>25</v>
      </c>
      <c r="G1900" t="s">
        <v>257</v>
      </c>
      <c r="H1900" t="s">
        <v>257</v>
      </c>
      <c r="I1900">
        <v>0</v>
      </c>
      <c r="J1900">
        <v>0</v>
      </c>
      <c r="K1900">
        <v>25</v>
      </c>
      <c r="L1900">
        <v>0</v>
      </c>
      <c r="M1900">
        <v>0</v>
      </c>
    </row>
    <row r="1901" spans="1:15" x14ac:dyDescent="0.25">
      <c r="A1901" t="str">
        <f t="shared" si="29"/>
        <v>31 DayOctober-December 2024NHS TaysideMelanoma</v>
      </c>
      <c r="B1901" t="s">
        <v>255</v>
      </c>
      <c r="C1901" t="s">
        <v>261</v>
      </c>
      <c r="D1901" t="s">
        <v>175</v>
      </c>
      <c r="E1901" t="s">
        <v>32</v>
      </c>
      <c r="F1901">
        <v>24</v>
      </c>
      <c r="G1901" t="s">
        <v>257</v>
      </c>
      <c r="H1901" t="s">
        <v>257</v>
      </c>
      <c r="I1901">
        <v>0</v>
      </c>
      <c r="J1901">
        <v>0</v>
      </c>
      <c r="K1901">
        <v>24</v>
      </c>
      <c r="L1901">
        <v>0</v>
      </c>
      <c r="M1901">
        <v>0</v>
      </c>
    </row>
    <row r="1902" spans="1:15" x14ac:dyDescent="0.25">
      <c r="A1902" t="str">
        <f t="shared" si="29"/>
        <v>31 DayOctober-December 2024NHS TaysideOvarian</v>
      </c>
      <c r="B1902" t="s">
        <v>255</v>
      </c>
      <c r="C1902" t="s">
        <v>261</v>
      </c>
      <c r="D1902" t="s">
        <v>175</v>
      </c>
      <c r="E1902" t="s">
        <v>33</v>
      </c>
      <c r="F1902">
        <v>5</v>
      </c>
      <c r="G1902" t="s">
        <v>257</v>
      </c>
      <c r="H1902" t="s">
        <v>257</v>
      </c>
      <c r="I1902">
        <v>0</v>
      </c>
      <c r="J1902">
        <v>0</v>
      </c>
      <c r="K1902">
        <v>5</v>
      </c>
      <c r="L1902">
        <v>0</v>
      </c>
      <c r="M1902">
        <v>0</v>
      </c>
    </row>
    <row r="1903" spans="1:15" x14ac:dyDescent="0.25">
      <c r="A1903" t="str">
        <f t="shared" si="29"/>
        <v>31 DayOctober-December 2024NHS TaysideUpper GI</v>
      </c>
      <c r="B1903" t="s">
        <v>255</v>
      </c>
      <c r="C1903" t="s">
        <v>261</v>
      </c>
      <c r="D1903" t="s">
        <v>175</v>
      </c>
      <c r="E1903" t="s">
        <v>34</v>
      </c>
      <c r="F1903">
        <v>56</v>
      </c>
      <c r="G1903" t="s">
        <v>257</v>
      </c>
      <c r="H1903" t="s">
        <v>257</v>
      </c>
      <c r="I1903">
        <v>1</v>
      </c>
      <c r="J1903">
        <v>1.78571428571429</v>
      </c>
      <c r="K1903">
        <v>55</v>
      </c>
      <c r="L1903">
        <v>0</v>
      </c>
      <c r="M1903">
        <v>7</v>
      </c>
      <c r="O1903">
        <v>21</v>
      </c>
    </row>
    <row r="1904" spans="1:15" x14ac:dyDescent="0.25">
      <c r="A1904" t="str">
        <f t="shared" si="29"/>
        <v>31 DayOctober-December 2024NHS TaysideUpper GI - Hepatopancreatobiliary</v>
      </c>
      <c r="B1904" t="s">
        <v>255</v>
      </c>
      <c r="C1904" t="s">
        <v>261</v>
      </c>
      <c r="D1904" t="s">
        <v>175</v>
      </c>
      <c r="E1904" t="s">
        <v>203</v>
      </c>
      <c r="F1904">
        <v>23</v>
      </c>
      <c r="G1904" t="s">
        <v>257</v>
      </c>
      <c r="H1904" t="s">
        <v>257</v>
      </c>
      <c r="I1904">
        <v>1</v>
      </c>
      <c r="J1904">
        <v>4.3478260869565197</v>
      </c>
      <c r="K1904">
        <v>22</v>
      </c>
      <c r="L1904">
        <v>0</v>
      </c>
      <c r="M1904">
        <v>2</v>
      </c>
    </row>
    <row r="1905" spans="1:15" x14ac:dyDescent="0.25">
      <c r="A1905" t="str">
        <f t="shared" si="29"/>
        <v>31 DayOctober-December 2024NHS TaysideUpper GI - Oesophagogastric</v>
      </c>
      <c r="B1905" t="s">
        <v>255</v>
      </c>
      <c r="C1905" t="s">
        <v>261</v>
      </c>
      <c r="D1905" t="s">
        <v>175</v>
      </c>
      <c r="E1905" t="s">
        <v>204</v>
      </c>
      <c r="F1905">
        <v>33</v>
      </c>
      <c r="G1905" t="s">
        <v>257</v>
      </c>
      <c r="H1905" t="s">
        <v>257</v>
      </c>
      <c r="I1905">
        <v>0</v>
      </c>
      <c r="J1905">
        <v>0</v>
      </c>
      <c r="K1905">
        <v>33</v>
      </c>
      <c r="L1905">
        <v>0</v>
      </c>
      <c r="M1905">
        <v>5</v>
      </c>
      <c r="O1905">
        <v>21</v>
      </c>
    </row>
    <row r="1906" spans="1:15" x14ac:dyDescent="0.25">
      <c r="A1906" t="str">
        <f t="shared" si="29"/>
        <v>31 DayOctober-December 2024NHS TaysideUrological</v>
      </c>
      <c r="B1906" t="s">
        <v>255</v>
      </c>
      <c r="C1906" t="s">
        <v>261</v>
      </c>
      <c r="D1906" t="s">
        <v>175</v>
      </c>
      <c r="E1906" t="s">
        <v>205</v>
      </c>
      <c r="F1906">
        <v>145</v>
      </c>
      <c r="G1906" t="s">
        <v>257</v>
      </c>
      <c r="H1906" t="s">
        <v>257</v>
      </c>
      <c r="I1906">
        <v>2</v>
      </c>
      <c r="J1906">
        <v>1.3793103448275901</v>
      </c>
      <c r="K1906">
        <v>143</v>
      </c>
      <c r="L1906">
        <v>2</v>
      </c>
      <c r="M1906">
        <v>3</v>
      </c>
      <c r="O1906">
        <v>18</v>
      </c>
    </row>
    <row r="1907" spans="1:15" x14ac:dyDescent="0.25">
      <c r="A1907" t="str">
        <f t="shared" si="29"/>
        <v>31 DayOctober-December 2024NHS TaysideUrology - Bladder</v>
      </c>
      <c r="B1907" t="s">
        <v>255</v>
      </c>
      <c r="C1907" t="s">
        <v>261</v>
      </c>
      <c r="D1907" t="s">
        <v>175</v>
      </c>
      <c r="E1907" t="s">
        <v>206</v>
      </c>
      <c r="F1907">
        <v>18</v>
      </c>
      <c r="G1907" t="s">
        <v>257</v>
      </c>
      <c r="H1907" t="s">
        <v>257</v>
      </c>
      <c r="I1907">
        <v>0</v>
      </c>
      <c r="J1907">
        <v>0</v>
      </c>
      <c r="K1907">
        <v>18</v>
      </c>
      <c r="L1907">
        <v>2</v>
      </c>
      <c r="M1907">
        <v>1</v>
      </c>
    </row>
    <row r="1908" spans="1:15" x14ac:dyDescent="0.25">
      <c r="A1908" t="str">
        <f t="shared" si="29"/>
        <v>31 DayOctober-December 2024NHS TaysideUrology - Other</v>
      </c>
      <c r="B1908" t="s">
        <v>255</v>
      </c>
      <c r="C1908" t="s">
        <v>261</v>
      </c>
      <c r="D1908" t="s">
        <v>175</v>
      </c>
      <c r="E1908" t="s">
        <v>207</v>
      </c>
      <c r="F1908">
        <v>33</v>
      </c>
      <c r="G1908" t="s">
        <v>257</v>
      </c>
      <c r="H1908" t="s">
        <v>257</v>
      </c>
      <c r="I1908">
        <v>0</v>
      </c>
      <c r="J1908">
        <v>0</v>
      </c>
      <c r="K1908">
        <v>33</v>
      </c>
      <c r="L1908">
        <v>0</v>
      </c>
      <c r="M1908">
        <v>2</v>
      </c>
    </row>
    <row r="1909" spans="1:15" x14ac:dyDescent="0.25">
      <c r="A1909" t="str">
        <f t="shared" si="29"/>
        <v>31 DayOctober-December 2024NHS TaysideUrology - Prostate</v>
      </c>
      <c r="B1909" t="s">
        <v>255</v>
      </c>
      <c r="C1909" t="s">
        <v>261</v>
      </c>
      <c r="D1909" t="s">
        <v>175</v>
      </c>
      <c r="E1909" t="s">
        <v>208</v>
      </c>
      <c r="F1909">
        <v>94</v>
      </c>
      <c r="G1909" t="s">
        <v>257</v>
      </c>
      <c r="H1909" t="s">
        <v>257</v>
      </c>
      <c r="I1909">
        <v>2</v>
      </c>
      <c r="J1909">
        <v>2.12765957446809</v>
      </c>
      <c r="K1909">
        <v>92</v>
      </c>
      <c r="L1909">
        <v>0</v>
      </c>
      <c r="M1909">
        <v>0</v>
      </c>
    </row>
    <row r="1910" spans="1:15" x14ac:dyDescent="0.25">
      <c r="A1910" t="str">
        <f t="shared" si="29"/>
        <v>31 DayOctober-December 2024NHS Western IslesAll Cancer Types*</v>
      </c>
      <c r="B1910" t="s">
        <v>255</v>
      </c>
      <c r="C1910" t="s">
        <v>261</v>
      </c>
      <c r="D1910" t="s">
        <v>176</v>
      </c>
      <c r="E1910" t="s">
        <v>198</v>
      </c>
      <c r="F1910">
        <v>21</v>
      </c>
      <c r="G1910" t="s">
        <v>257</v>
      </c>
      <c r="H1910" t="s">
        <v>257</v>
      </c>
      <c r="I1910">
        <v>0</v>
      </c>
      <c r="J1910">
        <v>0</v>
      </c>
      <c r="K1910">
        <v>21</v>
      </c>
      <c r="L1910">
        <v>0</v>
      </c>
      <c r="M1910">
        <v>0</v>
      </c>
    </row>
    <row r="1911" spans="1:15" x14ac:dyDescent="0.25">
      <c r="A1911" t="str">
        <f t="shared" si="29"/>
        <v>31 DayOctober-December 2024NHS Western IslesAll Cancer Types* (screened excluded)</v>
      </c>
      <c r="B1911" t="s">
        <v>255</v>
      </c>
      <c r="C1911" t="s">
        <v>261</v>
      </c>
      <c r="D1911" t="s">
        <v>176</v>
      </c>
      <c r="E1911" t="s">
        <v>199</v>
      </c>
      <c r="F1911">
        <v>20</v>
      </c>
      <c r="G1911" t="s">
        <v>257</v>
      </c>
      <c r="H1911" t="s">
        <v>257</v>
      </c>
      <c r="I1911">
        <v>0</v>
      </c>
      <c r="J1911">
        <v>0</v>
      </c>
      <c r="K1911">
        <v>20</v>
      </c>
      <c r="L1911">
        <v>0</v>
      </c>
      <c r="M1911">
        <v>0</v>
      </c>
    </row>
    <row r="1912" spans="1:15" x14ac:dyDescent="0.25">
      <c r="A1912" t="str">
        <f t="shared" si="29"/>
        <v>31 DayOctober-December 2024NHS Western IslesAll Cancer Types* (screened only)</v>
      </c>
      <c r="B1912" t="s">
        <v>255</v>
      </c>
      <c r="C1912" t="s">
        <v>261</v>
      </c>
      <c r="D1912" t="s">
        <v>176</v>
      </c>
      <c r="E1912" t="s">
        <v>200</v>
      </c>
      <c r="F1912">
        <v>1</v>
      </c>
      <c r="G1912" t="s">
        <v>257</v>
      </c>
      <c r="H1912" t="s">
        <v>257</v>
      </c>
      <c r="I1912">
        <v>0</v>
      </c>
      <c r="J1912">
        <v>0</v>
      </c>
      <c r="K1912">
        <v>1</v>
      </c>
      <c r="L1912">
        <v>0</v>
      </c>
      <c r="M1912">
        <v>0</v>
      </c>
    </row>
    <row r="1913" spans="1:15" x14ac:dyDescent="0.25">
      <c r="A1913" t="str">
        <f t="shared" si="29"/>
        <v>31 DayOctober-December 2024NHS Western IslesBreast</v>
      </c>
      <c r="B1913" t="s">
        <v>255</v>
      </c>
      <c r="C1913" t="s">
        <v>261</v>
      </c>
      <c r="D1913" t="s">
        <v>176</v>
      </c>
      <c r="E1913" t="s">
        <v>22</v>
      </c>
      <c r="F1913">
        <v>2</v>
      </c>
      <c r="G1913" t="s">
        <v>257</v>
      </c>
      <c r="H1913" t="s">
        <v>257</v>
      </c>
      <c r="I1913">
        <v>0</v>
      </c>
      <c r="J1913">
        <v>0</v>
      </c>
      <c r="K1913">
        <v>2</v>
      </c>
      <c r="L1913">
        <v>0</v>
      </c>
      <c r="M1913">
        <v>0</v>
      </c>
    </row>
    <row r="1914" spans="1:15" x14ac:dyDescent="0.25">
      <c r="A1914" t="str">
        <f t="shared" si="29"/>
        <v>31 DayOctober-December 2024NHS Western IslesBreast (screened excluded)</v>
      </c>
      <c r="B1914" t="s">
        <v>255</v>
      </c>
      <c r="C1914" t="s">
        <v>261</v>
      </c>
      <c r="D1914" t="s">
        <v>176</v>
      </c>
      <c r="E1914" t="s">
        <v>201</v>
      </c>
      <c r="F1914">
        <v>2</v>
      </c>
      <c r="G1914" t="s">
        <v>257</v>
      </c>
      <c r="H1914" t="s">
        <v>257</v>
      </c>
      <c r="I1914">
        <v>0</v>
      </c>
      <c r="J1914">
        <v>0</v>
      </c>
      <c r="K1914">
        <v>2</v>
      </c>
      <c r="L1914">
        <v>0</v>
      </c>
      <c r="M1914">
        <v>0</v>
      </c>
    </row>
    <row r="1915" spans="1:15" x14ac:dyDescent="0.25">
      <c r="A1915" t="str">
        <f t="shared" si="29"/>
        <v>31 DayOctober-December 2024NHS Western IslesColorectal</v>
      </c>
      <c r="B1915" t="s">
        <v>255</v>
      </c>
      <c r="C1915" t="s">
        <v>261</v>
      </c>
      <c r="D1915" t="s">
        <v>176</v>
      </c>
      <c r="E1915" t="s">
        <v>26</v>
      </c>
      <c r="F1915">
        <v>3</v>
      </c>
      <c r="G1915" t="s">
        <v>257</v>
      </c>
      <c r="H1915" t="s">
        <v>257</v>
      </c>
      <c r="I1915">
        <v>0</v>
      </c>
      <c r="J1915">
        <v>0</v>
      </c>
      <c r="K1915">
        <v>3</v>
      </c>
      <c r="L1915">
        <v>0</v>
      </c>
      <c r="M1915">
        <v>0</v>
      </c>
    </row>
    <row r="1916" spans="1:15" x14ac:dyDescent="0.25">
      <c r="A1916" t="str">
        <f t="shared" si="29"/>
        <v>31 DayOctober-December 2024NHS Western IslesColorectal (screened excluded)</v>
      </c>
      <c r="B1916" t="s">
        <v>255</v>
      </c>
      <c r="C1916" t="s">
        <v>261</v>
      </c>
      <c r="D1916" t="s">
        <v>176</v>
      </c>
      <c r="E1916" t="s">
        <v>27</v>
      </c>
      <c r="F1916">
        <v>2</v>
      </c>
      <c r="G1916" t="s">
        <v>257</v>
      </c>
      <c r="H1916" t="s">
        <v>257</v>
      </c>
      <c r="I1916">
        <v>0</v>
      </c>
      <c r="J1916">
        <v>0</v>
      </c>
      <c r="K1916">
        <v>2</v>
      </c>
      <c r="L1916">
        <v>0</v>
      </c>
      <c r="M1916">
        <v>0</v>
      </c>
    </row>
    <row r="1917" spans="1:15" x14ac:dyDescent="0.25">
      <c r="A1917" t="str">
        <f t="shared" si="29"/>
        <v>31 DayOctober-December 2024NHS Western IslesColorectal (screened only)</v>
      </c>
      <c r="B1917" t="s">
        <v>255</v>
      </c>
      <c r="C1917" t="s">
        <v>261</v>
      </c>
      <c r="D1917" t="s">
        <v>176</v>
      </c>
      <c r="E1917" t="s">
        <v>28</v>
      </c>
      <c r="F1917">
        <v>1</v>
      </c>
      <c r="G1917" t="s">
        <v>257</v>
      </c>
      <c r="H1917" t="s">
        <v>257</v>
      </c>
      <c r="I1917">
        <v>0</v>
      </c>
      <c r="J1917">
        <v>0</v>
      </c>
      <c r="K1917">
        <v>1</v>
      </c>
      <c r="L1917">
        <v>0</v>
      </c>
      <c r="M1917">
        <v>0</v>
      </c>
    </row>
    <row r="1918" spans="1:15" x14ac:dyDescent="0.25">
      <c r="A1918" t="str">
        <f t="shared" si="29"/>
        <v>31 DayOctober-December 2024NHS Western IslesLung</v>
      </c>
      <c r="B1918" t="s">
        <v>255</v>
      </c>
      <c r="C1918" t="s">
        <v>261</v>
      </c>
      <c r="D1918" t="s">
        <v>176</v>
      </c>
      <c r="E1918" t="s">
        <v>30</v>
      </c>
      <c r="F1918">
        <v>7</v>
      </c>
      <c r="G1918" t="s">
        <v>257</v>
      </c>
      <c r="H1918" t="s">
        <v>257</v>
      </c>
      <c r="I1918">
        <v>0</v>
      </c>
      <c r="J1918">
        <v>0</v>
      </c>
      <c r="K1918">
        <v>7</v>
      </c>
      <c r="L1918">
        <v>0</v>
      </c>
      <c r="M1918">
        <v>0</v>
      </c>
    </row>
    <row r="1919" spans="1:15" x14ac:dyDescent="0.25">
      <c r="A1919" t="str">
        <f t="shared" si="29"/>
        <v>31 DayOctober-December 2024NHS Western IslesMelanoma</v>
      </c>
      <c r="B1919" t="s">
        <v>255</v>
      </c>
      <c r="C1919" t="s">
        <v>261</v>
      </c>
      <c r="D1919" t="s">
        <v>176</v>
      </c>
      <c r="E1919" t="s">
        <v>32</v>
      </c>
      <c r="F1919">
        <v>4</v>
      </c>
      <c r="G1919" t="s">
        <v>257</v>
      </c>
      <c r="H1919" t="s">
        <v>257</v>
      </c>
      <c r="I1919">
        <v>0</v>
      </c>
      <c r="J1919">
        <v>0</v>
      </c>
      <c r="K1919">
        <v>4</v>
      </c>
      <c r="L1919">
        <v>0</v>
      </c>
      <c r="M1919">
        <v>0</v>
      </c>
    </row>
    <row r="1920" spans="1:15" x14ac:dyDescent="0.25">
      <c r="A1920" t="str">
        <f t="shared" si="29"/>
        <v>31 DayOctober-December 2024NHS Western IslesUpper GI</v>
      </c>
      <c r="B1920" t="s">
        <v>255</v>
      </c>
      <c r="C1920" t="s">
        <v>261</v>
      </c>
      <c r="D1920" t="s">
        <v>176</v>
      </c>
      <c r="E1920" t="s">
        <v>34</v>
      </c>
      <c r="F1920">
        <v>2</v>
      </c>
      <c r="G1920" t="s">
        <v>257</v>
      </c>
      <c r="H1920" t="s">
        <v>257</v>
      </c>
      <c r="I1920">
        <v>0</v>
      </c>
      <c r="J1920">
        <v>0</v>
      </c>
      <c r="K1920">
        <v>2</v>
      </c>
      <c r="L1920">
        <v>0</v>
      </c>
      <c r="M1920">
        <v>0</v>
      </c>
    </row>
    <row r="1921" spans="1:15" x14ac:dyDescent="0.25">
      <c r="A1921" t="str">
        <f t="shared" si="29"/>
        <v>31 DayOctober-December 2024NHS Western IslesUpper GI - Hepatopancreatobiliary</v>
      </c>
      <c r="B1921" t="s">
        <v>255</v>
      </c>
      <c r="C1921" t="s">
        <v>261</v>
      </c>
      <c r="D1921" t="s">
        <v>176</v>
      </c>
      <c r="E1921" t="s">
        <v>203</v>
      </c>
      <c r="F1921">
        <v>2</v>
      </c>
      <c r="G1921" t="s">
        <v>257</v>
      </c>
      <c r="H1921" t="s">
        <v>257</v>
      </c>
      <c r="I1921">
        <v>0</v>
      </c>
      <c r="J1921">
        <v>0</v>
      </c>
      <c r="K1921">
        <v>2</v>
      </c>
      <c r="L1921">
        <v>0</v>
      </c>
      <c r="M1921">
        <v>0</v>
      </c>
    </row>
    <row r="1922" spans="1:15" x14ac:dyDescent="0.25">
      <c r="A1922" t="str">
        <f t="shared" si="29"/>
        <v>31 DayOctober-December 2024NHS Western IslesUrological</v>
      </c>
      <c r="B1922" t="s">
        <v>255</v>
      </c>
      <c r="C1922" t="s">
        <v>261</v>
      </c>
      <c r="D1922" t="s">
        <v>176</v>
      </c>
      <c r="E1922" t="s">
        <v>205</v>
      </c>
      <c r="F1922">
        <v>3</v>
      </c>
      <c r="G1922" t="s">
        <v>257</v>
      </c>
      <c r="H1922" t="s">
        <v>257</v>
      </c>
      <c r="I1922">
        <v>0</v>
      </c>
      <c r="J1922">
        <v>0</v>
      </c>
      <c r="K1922">
        <v>3</v>
      </c>
      <c r="L1922">
        <v>0</v>
      </c>
      <c r="M1922">
        <v>0</v>
      </c>
    </row>
    <row r="1923" spans="1:15" x14ac:dyDescent="0.25">
      <c r="A1923" t="str">
        <f t="shared" ref="A1923:A1986" si="30">CONCATENATE(B1923,C1923,D1923,E1923)</f>
        <v>31 DayOctober-December 2024NHS Western IslesUrology - Prostate</v>
      </c>
      <c r="B1923" t="s">
        <v>255</v>
      </c>
      <c r="C1923" t="s">
        <v>261</v>
      </c>
      <c r="D1923" t="s">
        <v>176</v>
      </c>
      <c r="E1923" t="s">
        <v>208</v>
      </c>
      <c r="F1923">
        <v>3</v>
      </c>
      <c r="G1923" t="s">
        <v>257</v>
      </c>
      <c r="H1923" t="s">
        <v>257</v>
      </c>
      <c r="I1923">
        <v>0</v>
      </c>
      <c r="J1923">
        <v>0</v>
      </c>
      <c r="K1923">
        <v>3</v>
      </c>
      <c r="L1923">
        <v>0</v>
      </c>
      <c r="M1923">
        <v>0</v>
      </c>
    </row>
    <row r="1924" spans="1:15" x14ac:dyDescent="0.25">
      <c r="A1924" t="str">
        <f t="shared" si="30"/>
        <v>31 DayOctober-December 2024SCANAll Cancer Types*</v>
      </c>
      <c r="B1924" t="s">
        <v>255</v>
      </c>
      <c r="C1924" t="s">
        <v>261</v>
      </c>
      <c r="D1924" t="s">
        <v>7</v>
      </c>
      <c r="E1924" t="s">
        <v>198</v>
      </c>
      <c r="F1924">
        <v>1879</v>
      </c>
      <c r="G1924" t="s">
        <v>257</v>
      </c>
      <c r="H1924" t="s">
        <v>257</v>
      </c>
      <c r="I1924">
        <v>14</v>
      </c>
      <c r="J1924">
        <v>0.745077168706759</v>
      </c>
      <c r="K1924">
        <v>1865</v>
      </c>
      <c r="L1924">
        <v>56</v>
      </c>
      <c r="M1924">
        <v>183</v>
      </c>
      <c r="N1924">
        <v>14</v>
      </c>
      <c r="O1924">
        <v>16</v>
      </c>
    </row>
    <row r="1925" spans="1:15" x14ac:dyDescent="0.25">
      <c r="A1925" t="str">
        <f t="shared" si="30"/>
        <v>31 DayOctober-December 2024SCANAll Cancer Types* (screened excluded)</v>
      </c>
      <c r="B1925" t="s">
        <v>255</v>
      </c>
      <c r="C1925" t="s">
        <v>261</v>
      </c>
      <c r="D1925" t="s">
        <v>7</v>
      </c>
      <c r="E1925" t="s">
        <v>199</v>
      </c>
      <c r="F1925">
        <v>1711</v>
      </c>
      <c r="G1925" t="s">
        <v>257</v>
      </c>
      <c r="H1925" t="s">
        <v>257</v>
      </c>
      <c r="I1925">
        <v>14</v>
      </c>
      <c r="J1925">
        <v>0.81823495032144899</v>
      </c>
      <c r="K1925">
        <v>1697</v>
      </c>
      <c r="L1925">
        <v>48</v>
      </c>
      <c r="M1925">
        <v>167</v>
      </c>
      <c r="N1925">
        <v>14</v>
      </c>
      <c r="O1925">
        <v>16</v>
      </c>
    </row>
    <row r="1926" spans="1:15" x14ac:dyDescent="0.25">
      <c r="A1926" t="str">
        <f t="shared" si="30"/>
        <v>31 DayOctober-December 2024SCANAll Cancer Types* (screened only)</v>
      </c>
      <c r="B1926" t="s">
        <v>255</v>
      </c>
      <c r="C1926" t="s">
        <v>261</v>
      </c>
      <c r="D1926" t="s">
        <v>7</v>
      </c>
      <c r="E1926" t="s">
        <v>200</v>
      </c>
      <c r="F1926">
        <v>168</v>
      </c>
      <c r="G1926" t="s">
        <v>257</v>
      </c>
      <c r="H1926" t="s">
        <v>257</v>
      </c>
      <c r="I1926">
        <v>0</v>
      </c>
      <c r="J1926">
        <v>0</v>
      </c>
      <c r="K1926">
        <v>168</v>
      </c>
      <c r="L1926">
        <v>8</v>
      </c>
      <c r="M1926">
        <v>16</v>
      </c>
      <c r="N1926">
        <v>11</v>
      </c>
      <c r="O1926">
        <v>16</v>
      </c>
    </row>
    <row r="1927" spans="1:15" x14ac:dyDescent="0.25">
      <c r="A1927" t="str">
        <f t="shared" si="30"/>
        <v>31 DayOctober-December 2024SCANBreast</v>
      </c>
      <c r="B1927" t="s">
        <v>255</v>
      </c>
      <c r="C1927" t="s">
        <v>261</v>
      </c>
      <c r="D1927" t="s">
        <v>7</v>
      </c>
      <c r="E1927" t="s">
        <v>22</v>
      </c>
      <c r="F1927">
        <v>350</v>
      </c>
      <c r="G1927" t="s">
        <v>257</v>
      </c>
      <c r="H1927" t="s">
        <v>257</v>
      </c>
      <c r="I1927">
        <v>2</v>
      </c>
      <c r="J1927">
        <v>0.57142857142857095</v>
      </c>
      <c r="K1927">
        <v>348</v>
      </c>
      <c r="L1927">
        <v>11</v>
      </c>
      <c r="M1927">
        <v>16</v>
      </c>
      <c r="N1927">
        <v>8</v>
      </c>
      <c r="O1927">
        <v>18</v>
      </c>
    </row>
    <row r="1928" spans="1:15" x14ac:dyDescent="0.25">
      <c r="A1928" t="str">
        <f t="shared" si="30"/>
        <v>31 DayOctober-December 2024SCANBreast (screened excluded)</v>
      </c>
      <c r="B1928" t="s">
        <v>255</v>
      </c>
      <c r="C1928" t="s">
        <v>261</v>
      </c>
      <c r="D1928" t="s">
        <v>7</v>
      </c>
      <c r="E1928" t="s">
        <v>201</v>
      </c>
      <c r="F1928">
        <v>233</v>
      </c>
      <c r="G1928" t="s">
        <v>257</v>
      </c>
      <c r="H1928" t="s">
        <v>257</v>
      </c>
      <c r="I1928">
        <v>2</v>
      </c>
      <c r="J1928">
        <v>0.85836909871244604</v>
      </c>
      <c r="K1928">
        <v>231</v>
      </c>
      <c r="L1928">
        <v>7</v>
      </c>
      <c r="M1928">
        <v>14</v>
      </c>
      <c r="N1928">
        <v>8</v>
      </c>
      <c r="O1928">
        <v>14</v>
      </c>
    </row>
    <row r="1929" spans="1:15" x14ac:dyDescent="0.25">
      <c r="A1929" t="str">
        <f t="shared" si="30"/>
        <v>31 DayOctober-December 2024SCANBreast (screened only)</v>
      </c>
      <c r="B1929" t="s">
        <v>255</v>
      </c>
      <c r="C1929" t="s">
        <v>261</v>
      </c>
      <c r="D1929" t="s">
        <v>7</v>
      </c>
      <c r="E1929" t="s">
        <v>202</v>
      </c>
      <c r="F1929">
        <v>117</v>
      </c>
      <c r="G1929" t="s">
        <v>257</v>
      </c>
      <c r="H1929" t="s">
        <v>257</v>
      </c>
      <c r="I1929">
        <v>0</v>
      </c>
      <c r="J1929">
        <v>0</v>
      </c>
      <c r="K1929">
        <v>117</v>
      </c>
      <c r="L1929">
        <v>4</v>
      </c>
      <c r="M1929">
        <v>2</v>
      </c>
      <c r="N1929">
        <v>8</v>
      </c>
    </row>
    <row r="1930" spans="1:15" x14ac:dyDescent="0.25">
      <c r="A1930" t="str">
        <f t="shared" si="30"/>
        <v>31 DayOctober-December 2024SCANCervical</v>
      </c>
      <c r="B1930" t="s">
        <v>255</v>
      </c>
      <c r="C1930" t="s">
        <v>261</v>
      </c>
      <c r="D1930" t="s">
        <v>7</v>
      </c>
      <c r="E1930" t="s">
        <v>23</v>
      </c>
      <c r="F1930">
        <v>26</v>
      </c>
      <c r="G1930" t="s">
        <v>257</v>
      </c>
      <c r="H1930" t="s">
        <v>257</v>
      </c>
      <c r="I1930">
        <v>0</v>
      </c>
      <c r="J1930">
        <v>0</v>
      </c>
      <c r="K1930">
        <v>26</v>
      </c>
      <c r="L1930">
        <v>1</v>
      </c>
      <c r="M1930">
        <v>4</v>
      </c>
      <c r="O1930">
        <v>7</v>
      </c>
    </row>
    <row r="1931" spans="1:15" x14ac:dyDescent="0.25">
      <c r="A1931" t="str">
        <f t="shared" si="30"/>
        <v>31 DayOctober-December 2024SCANCervical (screened excluded)</v>
      </c>
      <c r="B1931" t="s">
        <v>255</v>
      </c>
      <c r="C1931" t="s">
        <v>261</v>
      </c>
      <c r="D1931" t="s">
        <v>7</v>
      </c>
      <c r="E1931" t="s">
        <v>24</v>
      </c>
      <c r="F1931">
        <v>23</v>
      </c>
      <c r="G1931" t="s">
        <v>257</v>
      </c>
      <c r="H1931" t="s">
        <v>257</v>
      </c>
      <c r="I1931">
        <v>0</v>
      </c>
      <c r="J1931">
        <v>0</v>
      </c>
      <c r="K1931">
        <v>23</v>
      </c>
      <c r="L1931">
        <v>0</v>
      </c>
      <c r="M1931">
        <v>4</v>
      </c>
      <c r="O1931">
        <v>7</v>
      </c>
    </row>
    <row r="1932" spans="1:15" x14ac:dyDescent="0.25">
      <c r="A1932" t="str">
        <f t="shared" si="30"/>
        <v>31 DayOctober-December 2024SCANCervical (screened only)</v>
      </c>
      <c r="B1932" t="s">
        <v>255</v>
      </c>
      <c r="C1932" t="s">
        <v>261</v>
      </c>
      <c r="D1932" t="s">
        <v>7</v>
      </c>
      <c r="E1932" t="s">
        <v>25</v>
      </c>
      <c r="F1932">
        <v>3</v>
      </c>
      <c r="G1932" t="s">
        <v>257</v>
      </c>
      <c r="H1932" t="s">
        <v>257</v>
      </c>
      <c r="I1932">
        <v>0</v>
      </c>
      <c r="J1932">
        <v>0</v>
      </c>
      <c r="K1932">
        <v>3</v>
      </c>
      <c r="L1932">
        <v>1</v>
      </c>
      <c r="M1932">
        <v>0</v>
      </c>
    </row>
    <row r="1933" spans="1:15" x14ac:dyDescent="0.25">
      <c r="A1933" t="str">
        <f t="shared" si="30"/>
        <v>31 DayOctober-December 2024SCANColorectal</v>
      </c>
      <c r="B1933" t="s">
        <v>255</v>
      </c>
      <c r="C1933" t="s">
        <v>261</v>
      </c>
      <c r="D1933" t="s">
        <v>7</v>
      </c>
      <c r="E1933" t="s">
        <v>26</v>
      </c>
      <c r="F1933">
        <v>252</v>
      </c>
      <c r="G1933" t="s">
        <v>257</v>
      </c>
      <c r="H1933" t="s">
        <v>257</v>
      </c>
      <c r="I1933">
        <v>1</v>
      </c>
      <c r="J1933">
        <v>0.39682539682539703</v>
      </c>
      <c r="K1933">
        <v>251</v>
      </c>
      <c r="L1933">
        <v>10</v>
      </c>
      <c r="M1933">
        <v>42</v>
      </c>
      <c r="N1933">
        <v>12</v>
      </c>
      <c r="O1933">
        <v>12</v>
      </c>
    </row>
    <row r="1934" spans="1:15" x14ac:dyDescent="0.25">
      <c r="A1934" t="str">
        <f t="shared" si="30"/>
        <v>31 DayOctober-December 2024SCANColorectal (screened excluded)</v>
      </c>
      <c r="B1934" t="s">
        <v>255</v>
      </c>
      <c r="C1934" t="s">
        <v>261</v>
      </c>
      <c r="D1934" t="s">
        <v>7</v>
      </c>
      <c r="E1934" t="s">
        <v>27</v>
      </c>
      <c r="F1934">
        <v>204</v>
      </c>
      <c r="G1934" t="s">
        <v>257</v>
      </c>
      <c r="H1934" t="s">
        <v>257</v>
      </c>
      <c r="I1934">
        <v>1</v>
      </c>
      <c r="J1934">
        <v>0.49019607843137297</v>
      </c>
      <c r="K1934">
        <v>203</v>
      </c>
      <c r="L1934">
        <v>7</v>
      </c>
      <c r="M1934">
        <v>28</v>
      </c>
      <c r="N1934">
        <v>9</v>
      </c>
      <c r="O1934">
        <v>11</v>
      </c>
    </row>
    <row r="1935" spans="1:15" x14ac:dyDescent="0.25">
      <c r="A1935" t="str">
        <f t="shared" si="30"/>
        <v>31 DayOctober-December 2024SCANColorectal (screened only)</v>
      </c>
      <c r="B1935" t="s">
        <v>255</v>
      </c>
      <c r="C1935" t="s">
        <v>261</v>
      </c>
      <c r="D1935" t="s">
        <v>7</v>
      </c>
      <c r="E1935" t="s">
        <v>28</v>
      </c>
      <c r="F1935">
        <v>48</v>
      </c>
      <c r="G1935" t="s">
        <v>257</v>
      </c>
      <c r="H1935" t="s">
        <v>257</v>
      </c>
      <c r="I1935">
        <v>0</v>
      </c>
      <c r="J1935">
        <v>0</v>
      </c>
      <c r="K1935">
        <v>48</v>
      </c>
      <c r="L1935">
        <v>3</v>
      </c>
      <c r="M1935">
        <v>14</v>
      </c>
      <c r="N1935">
        <v>15</v>
      </c>
      <c r="O1935">
        <v>14</v>
      </c>
    </row>
    <row r="1936" spans="1:15" x14ac:dyDescent="0.25">
      <c r="A1936" t="str">
        <f t="shared" si="30"/>
        <v>31 DayOctober-December 2024SCANHead &amp; Neck</v>
      </c>
      <c r="B1936" t="s">
        <v>255</v>
      </c>
      <c r="C1936" t="s">
        <v>261</v>
      </c>
      <c r="D1936" t="s">
        <v>7</v>
      </c>
      <c r="E1936" t="s">
        <v>29</v>
      </c>
      <c r="F1936">
        <v>60</v>
      </c>
      <c r="G1936" t="s">
        <v>257</v>
      </c>
      <c r="H1936" t="s">
        <v>257</v>
      </c>
      <c r="I1936">
        <v>0</v>
      </c>
      <c r="J1936">
        <v>0</v>
      </c>
      <c r="K1936">
        <v>60</v>
      </c>
      <c r="L1936">
        <v>1</v>
      </c>
      <c r="M1936">
        <v>27</v>
      </c>
      <c r="O1936">
        <v>16</v>
      </c>
    </row>
    <row r="1937" spans="1:15" x14ac:dyDescent="0.25">
      <c r="A1937" t="str">
        <f t="shared" si="30"/>
        <v>31 DayOctober-December 2024SCANLung</v>
      </c>
      <c r="B1937" t="s">
        <v>255</v>
      </c>
      <c r="C1937" t="s">
        <v>261</v>
      </c>
      <c r="D1937" t="s">
        <v>7</v>
      </c>
      <c r="E1937" t="s">
        <v>30</v>
      </c>
      <c r="F1937">
        <v>270</v>
      </c>
      <c r="G1937" t="s">
        <v>257</v>
      </c>
      <c r="H1937" t="s">
        <v>257</v>
      </c>
      <c r="I1937">
        <v>7</v>
      </c>
      <c r="J1937">
        <v>2.5925925925925899</v>
      </c>
      <c r="K1937">
        <v>263</v>
      </c>
      <c r="L1937">
        <v>5</v>
      </c>
      <c r="M1937">
        <v>18</v>
      </c>
      <c r="N1937">
        <v>22</v>
      </c>
      <c r="O1937">
        <v>24</v>
      </c>
    </row>
    <row r="1938" spans="1:15" x14ac:dyDescent="0.25">
      <c r="A1938" t="str">
        <f t="shared" si="30"/>
        <v>31 DayOctober-December 2024SCANLymphoma</v>
      </c>
      <c r="B1938" t="s">
        <v>255</v>
      </c>
      <c r="C1938" t="s">
        <v>261</v>
      </c>
      <c r="D1938" t="s">
        <v>7</v>
      </c>
      <c r="E1938" t="s">
        <v>31</v>
      </c>
      <c r="F1938">
        <v>87</v>
      </c>
      <c r="G1938" t="s">
        <v>257</v>
      </c>
      <c r="H1938" t="s">
        <v>257</v>
      </c>
      <c r="I1938">
        <v>1</v>
      </c>
      <c r="J1938">
        <v>1.14942528735632</v>
      </c>
      <c r="K1938">
        <v>86</v>
      </c>
      <c r="L1938">
        <v>1</v>
      </c>
      <c r="M1938">
        <v>5</v>
      </c>
      <c r="O1938">
        <v>7</v>
      </c>
    </row>
    <row r="1939" spans="1:15" x14ac:dyDescent="0.25">
      <c r="A1939" t="str">
        <f t="shared" si="30"/>
        <v>31 DayOctober-December 2024SCANMelanoma</v>
      </c>
      <c r="B1939" t="s">
        <v>255</v>
      </c>
      <c r="C1939" t="s">
        <v>261</v>
      </c>
      <c r="D1939" t="s">
        <v>7</v>
      </c>
      <c r="E1939" t="s">
        <v>32</v>
      </c>
      <c r="F1939">
        <v>105</v>
      </c>
      <c r="G1939" t="s">
        <v>257</v>
      </c>
      <c r="H1939" t="s">
        <v>257</v>
      </c>
      <c r="I1939">
        <v>0</v>
      </c>
      <c r="J1939">
        <v>0</v>
      </c>
      <c r="K1939">
        <v>105</v>
      </c>
      <c r="L1939">
        <v>4</v>
      </c>
      <c r="M1939">
        <v>0</v>
      </c>
      <c r="N1939">
        <v>12</v>
      </c>
    </row>
    <row r="1940" spans="1:15" x14ac:dyDescent="0.25">
      <c r="A1940" t="str">
        <f t="shared" si="30"/>
        <v>31 DayOctober-December 2024SCANOvarian</v>
      </c>
      <c r="B1940" t="s">
        <v>255</v>
      </c>
      <c r="C1940" t="s">
        <v>261</v>
      </c>
      <c r="D1940" t="s">
        <v>7</v>
      </c>
      <c r="E1940" t="s">
        <v>33</v>
      </c>
      <c r="F1940">
        <v>34</v>
      </c>
      <c r="G1940" t="s">
        <v>257</v>
      </c>
      <c r="H1940" t="s">
        <v>257</v>
      </c>
      <c r="I1940">
        <v>0</v>
      </c>
      <c r="J1940">
        <v>0</v>
      </c>
      <c r="K1940">
        <v>34</v>
      </c>
      <c r="L1940">
        <v>1</v>
      </c>
      <c r="M1940">
        <v>6</v>
      </c>
      <c r="O1940">
        <v>16</v>
      </c>
    </row>
    <row r="1941" spans="1:15" x14ac:dyDescent="0.25">
      <c r="A1941" t="str">
        <f t="shared" si="30"/>
        <v>31 DayOctober-December 2024SCANUpper GI</v>
      </c>
      <c r="B1941" t="s">
        <v>255</v>
      </c>
      <c r="C1941" t="s">
        <v>261</v>
      </c>
      <c r="D1941" t="s">
        <v>7</v>
      </c>
      <c r="E1941" t="s">
        <v>34</v>
      </c>
      <c r="F1941">
        <v>179</v>
      </c>
      <c r="G1941" t="s">
        <v>257</v>
      </c>
      <c r="H1941" t="s">
        <v>257</v>
      </c>
      <c r="I1941">
        <v>3</v>
      </c>
      <c r="J1941">
        <v>1.67597765363128</v>
      </c>
      <c r="K1941">
        <v>176</v>
      </c>
      <c r="L1941">
        <v>3</v>
      </c>
      <c r="M1941">
        <v>9</v>
      </c>
      <c r="N1941">
        <v>19</v>
      </c>
      <c r="O1941">
        <v>7</v>
      </c>
    </row>
    <row r="1942" spans="1:15" x14ac:dyDescent="0.25">
      <c r="A1942" t="str">
        <f t="shared" si="30"/>
        <v>31 DayOctober-December 2024SCANUpper GI - Hepatopancreatobiliary</v>
      </c>
      <c r="B1942" t="s">
        <v>255</v>
      </c>
      <c r="C1942" t="s">
        <v>261</v>
      </c>
      <c r="D1942" t="s">
        <v>7</v>
      </c>
      <c r="E1942" t="s">
        <v>203</v>
      </c>
      <c r="F1942">
        <v>106</v>
      </c>
      <c r="G1942" t="s">
        <v>257</v>
      </c>
      <c r="H1942" t="s">
        <v>257</v>
      </c>
      <c r="I1942">
        <v>3</v>
      </c>
      <c r="J1942">
        <v>2.8301886792452802</v>
      </c>
      <c r="K1942">
        <v>103</v>
      </c>
      <c r="L1942">
        <v>0</v>
      </c>
      <c r="M1942">
        <v>3</v>
      </c>
      <c r="O1942">
        <v>22</v>
      </c>
    </row>
    <row r="1943" spans="1:15" x14ac:dyDescent="0.25">
      <c r="A1943" t="str">
        <f t="shared" si="30"/>
        <v>31 DayOctober-December 2024SCANUpper GI - Oesophagogastric</v>
      </c>
      <c r="B1943" t="s">
        <v>255</v>
      </c>
      <c r="C1943" t="s">
        <v>261</v>
      </c>
      <c r="D1943" t="s">
        <v>7</v>
      </c>
      <c r="E1943" t="s">
        <v>204</v>
      </c>
      <c r="F1943">
        <v>73</v>
      </c>
      <c r="G1943" t="s">
        <v>257</v>
      </c>
      <c r="H1943" t="s">
        <v>257</v>
      </c>
      <c r="I1943">
        <v>0</v>
      </c>
      <c r="J1943">
        <v>0</v>
      </c>
      <c r="K1943">
        <v>73</v>
      </c>
      <c r="L1943">
        <v>3</v>
      </c>
      <c r="M1943">
        <v>6</v>
      </c>
      <c r="N1943">
        <v>19</v>
      </c>
      <c r="O1943">
        <v>5</v>
      </c>
    </row>
    <row r="1944" spans="1:15" x14ac:dyDescent="0.25">
      <c r="A1944" t="str">
        <f t="shared" si="30"/>
        <v>31 DayOctober-December 2024SCANUrological</v>
      </c>
      <c r="B1944" t="s">
        <v>255</v>
      </c>
      <c r="C1944" t="s">
        <v>261</v>
      </c>
      <c r="D1944" t="s">
        <v>7</v>
      </c>
      <c r="E1944" t="s">
        <v>205</v>
      </c>
      <c r="F1944">
        <v>516</v>
      </c>
      <c r="G1944" t="s">
        <v>257</v>
      </c>
      <c r="H1944" t="s">
        <v>257</v>
      </c>
      <c r="I1944">
        <v>0</v>
      </c>
      <c r="J1944">
        <v>0</v>
      </c>
      <c r="K1944">
        <v>516</v>
      </c>
      <c r="L1944">
        <v>19</v>
      </c>
      <c r="M1944">
        <v>56</v>
      </c>
      <c r="N1944">
        <v>32</v>
      </c>
      <c r="O1944">
        <v>25</v>
      </c>
    </row>
    <row r="1945" spans="1:15" x14ac:dyDescent="0.25">
      <c r="A1945" t="str">
        <f t="shared" si="30"/>
        <v>31 DayOctober-December 2024SCANUrology - Bladder</v>
      </c>
      <c r="B1945" t="s">
        <v>255</v>
      </c>
      <c r="C1945" t="s">
        <v>261</v>
      </c>
      <c r="D1945" t="s">
        <v>7</v>
      </c>
      <c r="E1945" t="s">
        <v>206</v>
      </c>
      <c r="F1945">
        <v>58</v>
      </c>
      <c r="G1945" t="s">
        <v>257</v>
      </c>
      <c r="H1945" t="s">
        <v>257</v>
      </c>
      <c r="I1945">
        <v>0</v>
      </c>
      <c r="J1945">
        <v>0</v>
      </c>
      <c r="K1945">
        <v>58</v>
      </c>
      <c r="L1945">
        <v>3</v>
      </c>
      <c r="M1945">
        <v>17</v>
      </c>
      <c r="N1945">
        <v>7</v>
      </c>
      <c r="O1945">
        <v>34</v>
      </c>
    </row>
    <row r="1946" spans="1:15" x14ac:dyDescent="0.25">
      <c r="A1946" t="str">
        <f t="shared" si="30"/>
        <v>31 DayOctober-December 2024SCANUrology - Other</v>
      </c>
      <c r="B1946" t="s">
        <v>255</v>
      </c>
      <c r="C1946" t="s">
        <v>261</v>
      </c>
      <c r="D1946" t="s">
        <v>7</v>
      </c>
      <c r="E1946" t="s">
        <v>207</v>
      </c>
      <c r="F1946">
        <v>87</v>
      </c>
      <c r="G1946" t="s">
        <v>257</v>
      </c>
      <c r="H1946" t="s">
        <v>257</v>
      </c>
      <c r="I1946">
        <v>0</v>
      </c>
      <c r="J1946">
        <v>0</v>
      </c>
      <c r="K1946">
        <v>87</v>
      </c>
      <c r="L1946">
        <v>6</v>
      </c>
      <c r="M1946">
        <v>16</v>
      </c>
      <c r="N1946">
        <v>24</v>
      </c>
      <c r="O1946">
        <v>16</v>
      </c>
    </row>
    <row r="1947" spans="1:15" x14ac:dyDescent="0.25">
      <c r="A1947" t="str">
        <f t="shared" si="30"/>
        <v>31 DayOctober-December 2024SCANUrology - Prostate</v>
      </c>
      <c r="B1947" t="s">
        <v>255</v>
      </c>
      <c r="C1947" t="s">
        <v>261</v>
      </c>
      <c r="D1947" t="s">
        <v>7</v>
      </c>
      <c r="E1947" t="s">
        <v>208</v>
      </c>
      <c r="F1947">
        <v>371</v>
      </c>
      <c r="G1947" t="s">
        <v>257</v>
      </c>
      <c r="H1947" t="s">
        <v>257</v>
      </c>
      <c r="I1947">
        <v>0</v>
      </c>
      <c r="J1947">
        <v>0</v>
      </c>
      <c r="K1947">
        <v>371</v>
      </c>
      <c r="L1947">
        <v>10</v>
      </c>
      <c r="M1947">
        <v>23</v>
      </c>
      <c r="N1947">
        <v>42</v>
      </c>
      <c r="O1947">
        <v>23</v>
      </c>
    </row>
    <row r="1948" spans="1:15" x14ac:dyDescent="0.25">
      <c r="A1948" t="str">
        <f t="shared" si="30"/>
        <v>31 DayOctober-December 2024WOSCANAll Cancer Types*</v>
      </c>
      <c r="B1948" t="s">
        <v>255</v>
      </c>
      <c r="C1948" t="s">
        <v>261</v>
      </c>
      <c r="D1948" t="s">
        <v>12</v>
      </c>
      <c r="E1948" t="s">
        <v>198</v>
      </c>
      <c r="F1948">
        <v>3069</v>
      </c>
      <c r="G1948" t="s">
        <v>257</v>
      </c>
      <c r="H1948" t="s">
        <v>257</v>
      </c>
      <c r="I1948">
        <v>44</v>
      </c>
      <c r="J1948">
        <v>1.4336917562724001</v>
      </c>
      <c r="K1948">
        <v>3025</v>
      </c>
      <c r="L1948">
        <v>100</v>
      </c>
      <c r="M1948">
        <v>269</v>
      </c>
      <c r="N1948">
        <v>14</v>
      </c>
      <c r="O1948">
        <v>14</v>
      </c>
    </row>
    <row r="1949" spans="1:15" x14ac:dyDescent="0.25">
      <c r="A1949" t="str">
        <f t="shared" si="30"/>
        <v>31 DayOctober-December 2024WOSCANAll Cancer Types* (screened excluded)</v>
      </c>
      <c r="B1949" t="s">
        <v>255</v>
      </c>
      <c r="C1949" t="s">
        <v>261</v>
      </c>
      <c r="D1949" t="s">
        <v>12</v>
      </c>
      <c r="E1949" t="s">
        <v>199</v>
      </c>
      <c r="F1949">
        <v>2774</v>
      </c>
      <c r="G1949" t="s">
        <v>257</v>
      </c>
      <c r="H1949" t="s">
        <v>257</v>
      </c>
      <c r="I1949">
        <v>43</v>
      </c>
      <c r="J1949">
        <v>1.55010814708003</v>
      </c>
      <c r="K1949">
        <v>2731</v>
      </c>
      <c r="L1949">
        <v>76</v>
      </c>
      <c r="M1949">
        <v>228</v>
      </c>
      <c r="N1949">
        <v>14</v>
      </c>
      <c r="O1949">
        <v>15</v>
      </c>
    </row>
    <row r="1950" spans="1:15" x14ac:dyDescent="0.25">
      <c r="A1950" t="str">
        <f t="shared" si="30"/>
        <v>31 DayOctober-December 2024WOSCANAll Cancer Types* (screened only)</v>
      </c>
      <c r="B1950" t="s">
        <v>255</v>
      </c>
      <c r="C1950" t="s">
        <v>261</v>
      </c>
      <c r="D1950" t="s">
        <v>12</v>
      </c>
      <c r="E1950" t="s">
        <v>200</v>
      </c>
      <c r="F1950">
        <v>295</v>
      </c>
      <c r="G1950" t="s">
        <v>257</v>
      </c>
      <c r="H1950" t="s">
        <v>257</v>
      </c>
      <c r="I1950">
        <v>1</v>
      </c>
      <c r="J1950">
        <v>0.338983050847458</v>
      </c>
      <c r="K1950">
        <v>294</v>
      </c>
      <c r="L1950">
        <v>24</v>
      </c>
      <c r="M1950">
        <v>41</v>
      </c>
      <c r="N1950">
        <v>14</v>
      </c>
      <c r="O1950">
        <v>13</v>
      </c>
    </row>
    <row r="1951" spans="1:15" x14ac:dyDescent="0.25">
      <c r="A1951" t="str">
        <f t="shared" si="30"/>
        <v>31 DayOctober-December 2024WOSCANBreast</v>
      </c>
      <c r="B1951" t="s">
        <v>255</v>
      </c>
      <c r="C1951" t="s">
        <v>261</v>
      </c>
      <c r="D1951" t="s">
        <v>12</v>
      </c>
      <c r="E1951" t="s">
        <v>22</v>
      </c>
      <c r="F1951">
        <v>649</v>
      </c>
      <c r="G1951" t="s">
        <v>257</v>
      </c>
      <c r="H1951" t="s">
        <v>257</v>
      </c>
      <c r="I1951">
        <v>1</v>
      </c>
      <c r="J1951">
        <v>0.15408320493066299</v>
      </c>
      <c r="K1951">
        <v>648</v>
      </c>
      <c r="L1951">
        <v>39</v>
      </c>
      <c r="M1951">
        <v>55</v>
      </c>
      <c r="N1951">
        <v>12</v>
      </c>
      <c r="O1951">
        <v>12</v>
      </c>
    </row>
    <row r="1952" spans="1:15" x14ac:dyDescent="0.25">
      <c r="A1952" t="str">
        <f t="shared" si="30"/>
        <v>31 DayOctober-December 2024WOSCANBreast (screened excluded)</v>
      </c>
      <c r="B1952" t="s">
        <v>255</v>
      </c>
      <c r="C1952" t="s">
        <v>261</v>
      </c>
      <c r="D1952" t="s">
        <v>12</v>
      </c>
      <c r="E1952" t="s">
        <v>201</v>
      </c>
      <c r="F1952">
        <v>427</v>
      </c>
      <c r="G1952" t="s">
        <v>257</v>
      </c>
      <c r="H1952" t="s">
        <v>257</v>
      </c>
      <c r="I1952">
        <v>0</v>
      </c>
      <c r="J1952">
        <v>0</v>
      </c>
      <c r="K1952">
        <v>427</v>
      </c>
      <c r="L1952">
        <v>18</v>
      </c>
      <c r="M1952">
        <v>35</v>
      </c>
      <c r="N1952">
        <v>10</v>
      </c>
      <c r="O1952">
        <v>11</v>
      </c>
    </row>
    <row r="1953" spans="1:15" x14ac:dyDescent="0.25">
      <c r="A1953" t="str">
        <f t="shared" si="30"/>
        <v>31 DayOctober-December 2024WOSCANBreast (screened only)</v>
      </c>
      <c r="B1953" t="s">
        <v>255</v>
      </c>
      <c r="C1953" t="s">
        <v>261</v>
      </c>
      <c r="D1953" t="s">
        <v>12</v>
      </c>
      <c r="E1953" t="s">
        <v>202</v>
      </c>
      <c r="F1953">
        <v>222</v>
      </c>
      <c r="G1953" t="s">
        <v>257</v>
      </c>
      <c r="H1953" t="s">
        <v>257</v>
      </c>
      <c r="I1953">
        <v>1</v>
      </c>
      <c r="J1953">
        <v>0.45045045045045001</v>
      </c>
      <c r="K1953">
        <v>221</v>
      </c>
      <c r="L1953">
        <v>21</v>
      </c>
      <c r="M1953">
        <v>20</v>
      </c>
      <c r="N1953">
        <v>14</v>
      </c>
      <c r="O1953">
        <v>12</v>
      </c>
    </row>
    <row r="1954" spans="1:15" x14ac:dyDescent="0.25">
      <c r="A1954" t="str">
        <f t="shared" si="30"/>
        <v>31 DayOctober-December 2024WOSCANCervical</v>
      </c>
      <c r="B1954" t="s">
        <v>255</v>
      </c>
      <c r="C1954" t="s">
        <v>261</v>
      </c>
      <c r="D1954" t="s">
        <v>12</v>
      </c>
      <c r="E1954" t="s">
        <v>23</v>
      </c>
      <c r="F1954">
        <v>40</v>
      </c>
      <c r="G1954" t="s">
        <v>257</v>
      </c>
      <c r="H1954" t="s">
        <v>257</v>
      </c>
      <c r="I1954">
        <v>0</v>
      </c>
      <c r="J1954">
        <v>0</v>
      </c>
      <c r="K1954">
        <v>40</v>
      </c>
      <c r="L1954">
        <v>1</v>
      </c>
      <c r="M1954">
        <v>4</v>
      </c>
      <c r="O1954">
        <v>18</v>
      </c>
    </row>
    <row r="1955" spans="1:15" x14ac:dyDescent="0.25">
      <c r="A1955" t="str">
        <f t="shared" si="30"/>
        <v>31 DayOctober-December 2024WOSCANCervical (screened excluded)</v>
      </c>
      <c r="B1955" t="s">
        <v>255</v>
      </c>
      <c r="C1955" t="s">
        <v>261</v>
      </c>
      <c r="D1955" t="s">
        <v>12</v>
      </c>
      <c r="E1955" t="s">
        <v>24</v>
      </c>
      <c r="F1955">
        <v>25</v>
      </c>
      <c r="G1955" t="s">
        <v>257</v>
      </c>
      <c r="H1955" t="s">
        <v>257</v>
      </c>
      <c r="I1955">
        <v>0</v>
      </c>
      <c r="J1955">
        <v>0</v>
      </c>
      <c r="K1955">
        <v>25</v>
      </c>
      <c r="L1955">
        <v>1</v>
      </c>
      <c r="M1955">
        <v>0</v>
      </c>
    </row>
    <row r="1956" spans="1:15" x14ac:dyDescent="0.25">
      <c r="A1956" t="str">
        <f t="shared" si="30"/>
        <v>31 DayOctober-December 2024WOSCANCervical (screened only)</v>
      </c>
      <c r="B1956" t="s">
        <v>255</v>
      </c>
      <c r="C1956" t="s">
        <v>261</v>
      </c>
      <c r="D1956" t="s">
        <v>12</v>
      </c>
      <c r="E1956" t="s">
        <v>25</v>
      </c>
      <c r="F1956">
        <v>15</v>
      </c>
      <c r="G1956" t="s">
        <v>257</v>
      </c>
      <c r="H1956" t="s">
        <v>257</v>
      </c>
      <c r="I1956">
        <v>0</v>
      </c>
      <c r="J1956">
        <v>0</v>
      </c>
      <c r="K1956">
        <v>15</v>
      </c>
      <c r="L1956">
        <v>0</v>
      </c>
      <c r="M1956">
        <v>4</v>
      </c>
      <c r="O1956">
        <v>18</v>
      </c>
    </row>
    <row r="1957" spans="1:15" x14ac:dyDescent="0.25">
      <c r="A1957" t="str">
        <f t="shared" si="30"/>
        <v>31 DayOctober-December 2024WOSCANColorectal</v>
      </c>
      <c r="B1957" t="s">
        <v>255</v>
      </c>
      <c r="C1957" t="s">
        <v>261</v>
      </c>
      <c r="D1957" t="s">
        <v>12</v>
      </c>
      <c r="E1957" t="s">
        <v>26</v>
      </c>
      <c r="F1957">
        <v>413</v>
      </c>
      <c r="G1957" t="s">
        <v>257</v>
      </c>
      <c r="H1957" t="s">
        <v>257</v>
      </c>
      <c r="I1957">
        <v>5</v>
      </c>
      <c r="J1957">
        <v>1.2106537530266299</v>
      </c>
      <c r="K1957">
        <v>408</v>
      </c>
      <c r="L1957">
        <v>10</v>
      </c>
      <c r="M1957">
        <v>78</v>
      </c>
      <c r="N1957">
        <v>17</v>
      </c>
      <c r="O1957">
        <v>11</v>
      </c>
    </row>
    <row r="1958" spans="1:15" x14ac:dyDescent="0.25">
      <c r="A1958" t="str">
        <f t="shared" si="30"/>
        <v>31 DayOctober-December 2024WOSCANColorectal (screened excluded)</v>
      </c>
      <c r="B1958" t="s">
        <v>255</v>
      </c>
      <c r="C1958" t="s">
        <v>261</v>
      </c>
      <c r="D1958" t="s">
        <v>12</v>
      </c>
      <c r="E1958" t="s">
        <v>27</v>
      </c>
      <c r="F1958">
        <v>355</v>
      </c>
      <c r="G1958" t="s">
        <v>257</v>
      </c>
      <c r="H1958" t="s">
        <v>257</v>
      </c>
      <c r="I1958">
        <v>5</v>
      </c>
      <c r="J1958">
        <v>1.40845070422535</v>
      </c>
      <c r="K1958">
        <v>350</v>
      </c>
      <c r="L1958">
        <v>7</v>
      </c>
      <c r="M1958">
        <v>61</v>
      </c>
      <c r="N1958">
        <v>14</v>
      </c>
      <c r="O1958">
        <v>11</v>
      </c>
    </row>
    <row r="1959" spans="1:15" x14ac:dyDescent="0.25">
      <c r="A1959" t="str">
        <f t="shared" si="30"/>
        <v>31 DayOctober-December 2024WOSCANColorectal (screened only)</v>
      </c>
      <c r="B1959" t="s">
        <v>255</v>
      </c>
      <c r="C1959" t="s">
        <v>261</v>
      </c>
      <c r="D1959" t="s">
        <v>12</v>
      </c>
      <c r="E1959" t="s">
        <v>28</v>
      </c>
      <c r="F1959">
        <v>58</v>
      </c>
      <c r="G1959" t="s">
        <v>257</v>
      </c>
      <c r="H1959" t="s">
        <v>257</v>
      </c>
      <c r="I1959">
        <v>0</v>
      </c>
      <c r="J1959">
        <v>0</v>
      </c>
      <c r="K1959">
        <v>58</v>
      </c>
      <c r="L1959">
        <v>3</v>
      </c>
      <c r="M1959">
        <v>17</v>
      </c>
      <c r="N1959">
        <v>37</v>
      </c>
      <c r="O1959">
        <v>11</v>
      </c>
    </row>
    <row r="1960" spans="1:15" x14ac:dyDescent="0.25">
      <c r="A1960" t="str">
        <f t="shared" si="30"/>
        <v>31 DayOctober-December 2024WOSCANHead &amp; Neck</v>
      </c>
      <c r="B1960" t="s">
        <v>255</v>
      </c>
      <c r="C1960" t="s">
        <v>261</v>
      </c>
      <c r="D1960" t="s">
        <v>12</v>
      </c>
      <c r="E1960" t="s">
        <v>29</v>
      </c>
      <c r="F1960">
        <v>125</v>
      </c>
      <c r="G1960" t="s">
        <v>257</v>
      </c>
      <c r="H1960" t="s">
        <v>257</v>
      </c>
      <c r="I1960">
        <v>4</v>
      </c>
      <c r="J1960">
        <v>3.2</v>
      </c>
      <c r="K1960">
        <v>121</v>
      </c>
      <c r="L1960">
        <v>2</v>
      </c>
      <c r="M1960">
        <v>10</v>
      </c>
      <c r="O1960">
        <v>14</v>
      </c>
    </row>
    <row r="1961" spans="1:15" x14ac:dyDescent="0.25">
      <c r="A1961" t="str">
        <f t="shared" si="30"/>
        <v>31 DayOctober-December 2024WOSCANLung</v>
      </c>
      <c r="B1961" t="s">
        <v>255</v>
      </c>
      <c r="C1961" t="s">
        <v>261</v>
      </c>
      <c r="D1961" t="s">
        <v>12</v>
      </c>
      <c r="E1961" t="s">
        <v>30</v>
      </c>
      <c r="F1961">
        <v>479</v>
      </c>
      <c r="G1961" t="s">
        <v>257</v>
      </c>
      <c r="H1961" t="s">
        <v>257</v>
      </c>
      <c r="I1961">
        <v>17</v>
      </c>
      <c r="J1961">
        <v>3.5490605427974899</v>
      </c>
      <c r="K1961">
        <v>462</v>
      </c>
      <c r="L1961">
        <v>9</v>
      </c>
      <c r="M1961">
        <v>22</v>
      </c>
      <c r="N1961">
        <v>10</v>
      </c>
      <c r="O1961">
        <v>13</v>
      </c>
    </row>
    <row r="1962" spans="1:15" x14ac:dyDescent="0.25">
      <c r="A1962" t="str">
        <f t="shared" si="30"/>
        <v>31 DayOctober-December 2024WOSCANLymphoma</v>
      </c>
      <c r="B1962" t="s">
        <v>255</v>
      </c>
      <c r="C1962" t="s">
        <v>261</v>
      </c>
      <c r="D1962" t="s">
        <v>12</v>
      </c>
      <c r="E1962" t="s">
        <v>31</v>
      </c>
      <c r="F1962">
        <v>119</v>
      </c>
      <c r="G1962" t="s">
        <v>257</v>
      </c>
      <c r="H1962" t="s">
        <v>257</v>
      </c>
      <c r="I1962">
        <v>1</v>
      </c>
      <c r="J1962">
        <v>0.84033613445378197</v>
      </c>
      <c r="K1962">
        <v>118</v>
      </c>
      <c r="L1962">
        <v>1</v>
      </c>
      <c r="M1962">
        <v>1</v>
      </c>
    </row>
    <row r="1963" spans="1:15" x14ac:dyDescent="0.25">
      <c r="A1963" t="str">
        <f t="shared" si="30"/>
        <v>31 DayOctober-December 2024WOSCANMelanoma</v>
      </c>
      <c r="B1963" t="s">
        <v>255</v>
      </c>
      <c r="C1963" t="s">
        <v>261</v>
      </c>
      <c r="D1963" t="s">
        <v>12</v>
      </c>
      <c r="E1963" t="s">
        <v>32</v>
      </c>
      <c r="F1963">
        <v>168</v>
      </c>
      <c r="G1963" t="s">
        <v>257</v>
      </c>
      <c r="H1963" t="s">
        <v>257</v>
      </c>
      <c r="I1963">
        <v>1</v>
      </c>
      <c r="J1963">
        <v>0.59523809523809501</v>
      </c>
      <c r="K1963">
        <v>167</v>
      </c>
      <c r="L1963">
        <v>3</v>
      </c>
      <c r="M1963">
        <v>0</v>
      </c>
      <c r="N1963">
        <v>29</v>
      </c>
    </row>
    <row r="1964" spans="1:15" x14ac:dyDescent="0.25">
      <c r="A1964" t="str">
        <f t="shared" si="30"/>
        <v>31 DayOctober-December 2024WOSCANOvarian</v>
      </c>
      <c r="B1964" t="s">
        <v>255</v>
      </c>
      <c r="C1964" t="s">
        <v>261</v>
      </c>
      <c r="D1964" t="s">
        <v>12</v>
      </c>
      <c r="E1964" t="s">
        <v>33</v>
      </c>
      <c r="F1964">
        <v>59</v>
      </c>
      <c r="G1964" t="s">
        <v>257</v>
      </c>
      <c r="H1964" t="s">
        <v>257</v>
      </c>
      <c r="I1964">
        <v>1</v>
      </c>
      <c r="J1964">
        <v>1.6949152542372901</v>
      </c>
      <c r="K1964">
        <v>58</v>
      </c>
      <c r="L1964">
        <v>1</v>
      </c>
      <c r="M1964">
        <v>3</v>
      </c>
      <c r="O1964">
        <v>22</v>
      </c>
    </row>
    <row r="1965" spans="1:15" x14ac:dyDescent="0.25">
      <c r="A1965" t="str">
        <f t="shared" si="30"/>
        <v>31 DayOctober-December 2024WOSCANUpper GI</v>
      </c>
      <c r="B1965" t="s">
        <v>255</v>
      </c>
      <c r="C1965" t="s">
        <v>261</v>
      </c>
      <c r="D1965" t="s">
        <v>12</v>
      </c>
      <c r="E1965" t="s">
        <v>34</v>
      </c>
      <c r="F1965">
        <v>242</v>
      </c>
      <c r="G1965" t="s">
        <v>257</v>
      </c>
      <c r="H1965" t="s">
        <v>257</v>
      </c>
      <c r="I1965">
        <v>5</v>
      </c>
      <c r="J1965">
        <v>2.06611570247934</v>
      </c>
      <c r="K1965">
        <v>237</v>
      </c>
      <c r="L1965">
        <v>0</v>
      </c>
      <c r="M1965">
        <v>11</v>
      </c>
      <c r="O1965">
        <v>18</v>
      </c>
    </row>
    <row r="1966" spans="1:15" x14ac:dyDescent="0.25">
      <c r="A1966" t="str">
        <f t="shared" si="30"/>
        <v>31 DayOctober-December 2024WOSCANUpper GI - Hepatopancreatobiliary</v>
      </c>
      <c r="B1966" t="s">
        <v>255</v>
      </c>
      <c r="C1966" t="s">
        <v>261</v>
      </c>
      <c r="D1966" t="s">
        <v>12</v>
      </c>
      <c r="E1966" t="s">
        <v>203</v>
      </c>
      <c r="F1966">
        <v>119</v>
      </c>
      <c r="G1966" t="s">
        <v>257</v>
      </c>
      <c r="H1966" t="s">
        <v>257</v>
      </c>
      <c r="I1966">
        <v>5</v>
      </c>
      <c r="J1966">
        <v>4.2016806722689104</v>
      </c>
      <c r="K1966">
        <v>114</v>
      </c>
      <c r="L1966">
        <v>0</v>
      </c>
      <c r="M1966">
        <v>7</v>
      </c>
      <c r="O1966">
        <v>32</v>
      </c>
    </row>
    <row r="1967" spans="1:15" x14ac:dyDescent="0.25">
      <c r="A1967" t="str">
        <f t="shared" si="30"/>
        <v>31 DayOctober-December 2024WOSCANUpper GI - Oesophagogastric</v>
      </c>
      <c r="B1967" t="s">
        <v>255</v>
      </c>
      <c r="C1967" t="s">
        <v>261</v>
      </c>
      <c r="D1967" t="s">
        <v>12</v>
      </c>
      <c r="E1967" t="s">
        <v>204</v>
      </c>
      <c r="F1967">
        <v>123</v>
      </c>
      <c r="G1967" t="s">
        <v>257</v>
      </c>
      <c r="H1967" t="s">
        <v>257</v>
      </c>
      <c r="I1967">
        <v>0</v>
      </c>
      <c r="J1967">
        <v>0</v>
      </c>
      <c r="K1967">
        <v>123</v>
      </c>
      <c r="L1967">
        <v>0</v>
      </c>
      <c r="M1967">
        <v>4</v>
      </c>
      <c r="O1967">
        <v>12</v>
      </c>
    </row>
    <row r="1968" spans="1:15" x14ac:dyDescent="0.25">
      <c r="A1968" t="str">
        <f t="shared" si="30"/>
        <v>31 DayOctober-December 2024WOSCANUrological</v>
      </c>
      <c r="B1968" t="s">
        <v>255</v>
      </c>
      <c r="C1968" t="s">
        <v>261</v>
      </c>
      <c r="D1968" t="s">
        <v>12</v>
      </c>
      <c r="E1968" t="s">
        <v>205</v>
      </c>
      <c r="F1968">
        <v>775</v>
      </c>
      <c r="G1968" t="s">
        <v>257</v>
      </c>
      <c r="H1968" t="s">
        <v>257</v>
      </c>
      <c r="I1968">
        <v>9</v>
      </c>
      <c r="J1968">
        <v>1.1612903225806499</v>
      </c>
      <c r="K1968">
        <v>766</v>
      </c>
      <c r="L1968">
        <v>34</v>
      </c>
      <c r="M1968">
        <v>85</v>
      </c>
      <c r="N1968">
        <v>28</v>
      </c>
      <c r="O1968">
        <v>22</v>
      </c>
    </row>
    <row r="1969" spans="1:15" x14ac:dyDescent="0.25">
      <c r="A1969" t="str">
        <f t="shared" si="30"/>
        <v>31 DayOctober-December 2024WOSCANUrology - Bladder</v>
      </c>
      <c r="B1969" t="s">
        <v>255</v>
      </c>
      <c r="C1969" t="s">
        <v>261</v>
      </c>
      <c r="D1969" t="s">
        <v>12</v>
      </c>
      <c r="E1969" t="s">
        <v>206</v>
      </c>
      <c r="F1969">
        <v>74</v>
      </c>
      <c r="G1969" t="s">
        <v>257</v>
      </c>
      <c r="H1969" t="s">
        <v>257</v>
      </c>
      <c r="I1969">
        <v>3</v>
      </c>
      <c r="J1969">
        <v>4.0540540540540499</v>
      </c>
      <c r="K1969">
        <v>71</v>
      </c>
      <c r="L1969">
        <v>8</v>
      </c>
      <c r="M1969">
        <v>12</v>
      </c>
      <c r="N1969">
        <v>42</v>
      </c>
      <c r="O1969">
        <v>22</v>
      </c>
    </row>
    <row r="1970" spans="1:15" x14ac:dyDescent="0.25">
      <c r="A1970" t="str">
        <f t="shared" si="30"/>
        <v>31 DayOctober-December 2024WOSCANUrology - Other</v>
      </c>
      <c r="B1970" t="s">
        <v>255</v>
      </c>
      <c r="C1970" t="s">
        <v>261</v>
      </c>
      <c r="D1970" t="s">
        <v>12</v>
      </c>
      <c r="E1970" t="s">
        <v>207</v>
      </c>
      <c r="F1970">
        <v>149</v>
      </c>
      <c r="G1970" t="s">
        <v>257</v>
      </c>
      <c r="H1970" t="s">
        <v>257</v>
      </c>
      <c r="I1970">
        <v>5</v>
      </c>
      <c r="J1970">
        <v>3.3557046979865799</v>
      </c>
      <c r="K1970">
        <v>144</v>
      </c>
      <c r="L1970">
        <v>4</v>
      </c>
      <c r="M1970">
        <v>44</v>
      </c>
      <c r="N1970">
        <v>38</v>
      </c>
      <c r="O1970">
        <v>21</v>
      </c>
    </row>
    <row r="1971" spans="1:15" x14ac:dyDescent="0.25">
      <c r="A1971" t="str">
        <f t="shared" si="30"/>
        <v>31 DayOctober-December 2024WOSCANUrology - Prostate</v>
      </c>
      <c r="B1971" t="s">
        <v>255</v>
      </c>
      <c r="C1971" t="s">
        <v>261</v>
      </c>
      <c r="D1971" t="s">
        <v>12</v>
      </c>
      <c r="E1971" t="s">
        <v>208</v>
      </c>
      <c r="F1971">
        <v>552</v>
      </c>
      <c r="G1971" t="s">
        <v>257</v>
      </c>
      <c r="H1971" t="s">
        <v>257</v>
      </c>
      <c r="I1971">
        <v>1</v>
      </c>
      <c r="J1971">
        <v>0.18115942028985499</v>
      </c>
      <c r="K1971">
        <v>551</v>
      </c>
      <c r="L1971">
        <v>22</v>
      </c>
      <c r="M1971">
        <v>29</v>
      </c>
      <c r="N1971">
        <v>14</v>
      </c>
      <c r="O1971">
        <v>24</v>
      </c>
    </row>
    <row r="1972" spans="1:15" x14ac:dyDescent="0.25">
      <c r="A1972" t="str">
        <f t="shared" si="30"/>
        <v>62 DayApril-June 2024NCAAll Cancer Types*</v>
      </c>
      <c r="B1972" t="s">
        <v>262</v>
      </c>
      <c r="C1972" t="s">
        <v>256</v>
      </c>
      <c r="D1972" t="s">
        <v>156</v>
      </c>
      <c r="E1972" t="s">
        <v>198</v>
      </c>
      <c r="F1972">
        <v>1911</v>
      </c>
      <c r="G1972" t="s">
        <v>263</v>
      </c>
      <c r="H1972" t="s">
        <v>264</v>
      </c>
      <c r="I1972">
        <v>28</v>
      </c>
      <c r="J1972">
        <v>2.4800708591673999</v>
      </c>
      <c r="K1972">
        <v>1101</v>
      </c>
      <c r="L1972">
        <v>164</v>
      </c>
      <c r="M1972">
        <v>425</v>
      </c>
      <c r="N1972">
        <v>16</v>
      </c>
      <c r="O1972">
        <v>24</v>
      </c>
    </row>
    <row r="1973" spans="1:15" x14ac:dyDescent="0.25">
      <c r="A1973" t="str">
        <f t="shared" si="30"/>
        <v>62 DayApril-June 2024NCAAll Cancer Types* (screened excluded)</v>
      </c>
      <c r="B1973" t="s">
        <v>262</v>
      </c>
      <c r="C1973" t="s">
        <v>256</v>
      </c>
      <c r="D1973" t="s">
        <v>156</v>
      </c>
      <c r="E1973" t="s">
        <v>199</v>
      </c>
      <c r="F1973">
        <v>1726</v>
      </c>
      <c r="G1973" t="s">
        <v>263</v>
      </c>
      <c r="H1973" t="s">
        <v>265</v>
      </c>
      <c r="I1973">
        <v>28</v>
      </c>
      <c r="J1973">
        <v>2.9661016949152499</v>
      </c>
      <c r="K1973">
        <v>916</v>
      </c>
      <c r="L1973">
        <v>132</v>
      </c>
      <c r="M1973">
        <v>337</v>
      </c>
      <c r="N1973">
        <v>17</v>
      </c>
      <c r="O1973">
        <v>25</v>
      </c>
    </row>
    <row r="1974" spans="1:15" x14ac:dyDescent="0.25">
      <c r="A1974" t="str">
        <f t="shared" si="30"/>
        <v>62 DayApril-June 2024NCAAll Cancer Types* (screened only)</v>
      </c>
      <c r="B1974" t="s">
        <v>262</v>
      </c>
      <c r="C1974" t="s">
        <v>256</v>
      </c>
      <c r="D1974" t="s">
        <v>156</v>
      </c>
      <c r="E1974" t="s">
        <v>200</v>
      </c>
      <c r="F1974">
        <v>185</v>
      </c>
      <c r="G1974" t="s">
        <v>266</v>
      </c>
      <c r="H1974" t="s">
        <v>267</v>
      </c>
      <c r="I1974">
        <v>0</v>
      </c>
      <c r="J1974">
        <v>0</v>
      </c>
      <c r="K1974">
        <v>185</v>
      </c>
      <c r="L1974">
        <v>32</v>
      </c>
      <c r="M1974">
        <v>88</v>
      </c>
      <c r="N1974">
        <v>14</v>
      </c>
      <c r="O1974">
        <v>22</v>
      </c>
    </row>
    <row r="1975" spans="1:15" x14ac:dyDescent="0.25">
      <c r="A1975" t="str">
        <f t="shared" si="30"/>
        <v>62 DayApril-June 2024NCABreast</v>
      </c>
      <c r="B1975" t="s">
        <v>262</v>
      </c>
      <c r="C1975" t="s">
        <v>256</v>
      </c>
      <c r="D1975" t="s">
        <v>156</v>
      </c>
      <c r="E1975" t="s">
        <v>22</v>
      </c>
      <c r="F1975">
        <v>351</v>
      </c>
      <c r="G1975" t="s">
        <v>268</v>
      </c>
      <c r="H1975" t="s">
        <v>269</v>
      </c>
      <c r="I1975">
        <v>0</v>
      </c>
      <c r="J1975">
        <v>0</v>
      </c>
      <c r="K1975">
        <v>268</v>
      </c>
      <c r="L1975">
        <v>51</v>
      </c>
      <c r="M1975">
        <v>96</v>
      </c>
      <c r="N1975">
        <v>14</v>
      </c>
      <c r="O1975">
        <v>16</v>
      </c>
    </row>
    <row r="1976" spans="1:15" x14ac:dyDescent="0.25">
      <c r="A1976" t="str">
        <f t="shared" si="30"/>
        <v>62 DayApril-June 2024NCABreast (screened excluded)</v>
      </c>
      <c r="B1976" t="s">
        <v>262</v>
      </c>
      <c r="C1976" t="s">
        <v>256</v>
      </c>
      <c r="D1976" t="s">
        <v>156</v>
      </c>
      <c r="E1976" t="s">
        <v>201</v>
      </c>
      <c r="F1976">
        <v>208</v>
      </c>
      <c r="G1976" t="s">
        <v>268</v>
      </c>
      <c r="H1976" t="s">
        <v>270</v>
      </c>
      <c r="I1976">
        <v>0</v>
      </c>
      <c r="J1976">
        <v>0</v>
      </c>
      <c r="K1976">
        <v>125</v>
      </c>
      <c r="L1976">
        <v>26</v>
      </c>
      <c r="M1976">
        <v>37</v>
      </c>
      <c r="N1976">
        <v>17</v>
      </c>
      <c r="O1976">
        <v>14</v>
      </c>
    </row>
    <row r="1977" spans="1:15" x14ac:dyDescent="0.25">
      <c r="A1977" t="str">
        <f t="shared" si="30"/>
        <v>62 DayApril-June 2024NCABreast (screened only)</v>
      </c>
      <c r="B1977" t="s">
        <v>262</v>
      </c>
      <c r="C1977" t="s">
        <v>256</v>
      </c>
      <c r="D1977" t="s">
        <v>156</v>
      </c>
      <c r="E1977" t="s">
        <v>202</v>
      </c>
      <c r="F1977">
        <v>143</v>
      </c>
      <c r="G1977" t="s">
        <v>266</v>
      </c>
      <c r="H1977" t="s">
        <v>271</v>
      </c>
      <c r="I1977">
        <v>0</v>
      </c>
      <c r="J1977">
        <v>0</v>
      </c>
      <c r="K1977">
        <v>143</v>
      </c>
      <c r="L1977">
        <v>25</v>
      </c>
      <c r="M1977">
        <v>59</v>
      </c>
      <c r="N1977">
        <v>13</v>
      </c>
      <c r="O1977">
        <v>22</v>
      </c>
    </row>
    <row r="1978" spans="1:15" x14ac:dyDescent="0.25">
      <c r="A1978" t="str">
        <f t="shared" si="30"/>
        <v>62 DayApril-June 2024NCACervical</v>
      </c>
      <c r="B1978" t="s">
        <v>262</v>
      </c>
      <c r="C1978" t="s">
        <v>256</v>
      </c>
      <c r="D1978" t="s">
        <v>156</v>
      </c>
      <c r="E1978" t="s">
        <v>23</v>
      </c>
      <c r="F1978">
        <v>19</v>
      </c>
      <c r="G1978" t="s">
        <v>272</v>
      </c>
      <c r="H1978" t="s">
        <v>273</v>
      </c>
      <c r="I1978">
        <v>0</v>
      </c>
      <c r="J1978">
        <v>0</v>
      </c>
      <c r="K1978">
        <v>12</v>
      </c>
      <c r="L1978">
        <v>0</v>
      </c>
      <c r="M1978">
        <v>5</v>
      </c>
      <c r="O1978">
        <v>14</v>
      </c>
    </row>
    <row r="1979" spans="1:15" x14ac:dyDescent="0.25">
      <c r="A1979" t="str">
        <f t="shared" si="30"/>
        <v>62 DayApril-June 2024NCACervical (screened excluded)</v>
      </c>
      <c r="B1979" t="s">
        <v>262</v>
      </c>
      <c r="C1979" t="s">
        <v>256</v>
      </c>
      <c r="D1979" t="s">
        <v>156</v>
      </c>
      <c r="E1979" t="s">
        <v>24</v>
      </c>
      <c r="F1979">
        <v>13</v>
      </c>
      <c r="G1979" t="s">
        <v>272</v>
      </c>
      <c r="H1979" t="s">
        <v>274</v>
      </c>
      <c r="I1979">
        <v>0</v>
      </c>
      <c r="J1979">
        <v>0</v>
      </c>
      <c r="K1979">
        <v>6</v>
      </c>
      <c r="L1979">
        <v>0</v>
      </c>
      <c r="M1979">
        <v>1</v>
      </c>
    </row>
    <row r="1980" spans="1:15" x14ac:dyDescent="0.25">
      <c r="A1980" t="str">
        <f t="shared" si="30"/>
        <v>62 DayApril-June 2024NCACervical (screened only)</v>
      </c>
      <c r="B1980" t="s">
        <v>262</v>
      </c>
      <c r="C1980" t="s">
        <v>256</v>
      </c>
      <c r="D1980" t="s">
        <v>156</v>
      </c>
      <c r="E1980" t="s">
        <v>25</v>
      </c>
      <c r="F1980">
        <v>6</v>
      </c>
      <c r="G1980" t="s">
        <v>266</v>
      </c>
      <c r="H1980" t="s">
        <v>274</v>
      </c>
      <c r="I1980">
        <v>0</v>
      </c>
      <c r="J1980">
        <v>0</v>
      </c>
      <c r="K1980">
        <v>6</v>
      </c>
      <c r="L1980">
        <v>0</v>
      </c>
      <c r="M1980">
        <v>4</v>
      </c>
      <c r="O1980">
        <v>19</v>
      </c>
    </row>
    <row r="1981" spans="1:15" x14ac:dyDescent="0.25">
      <c r="A1981" t="str">
        <f t="shared" si="30"/>
        <v>62 DayApril-June 2024NCAColorectal</v>
      </c>
      <c r="B1981" t="s">
        <v>262</v>
      </c>
      <c r="C1981" t="s">
        <v>256</v>
      </c>
      <c r="D1981" t="s">
        <v>156</v>
      </c>
      <c r="E1981" t="s">
        <v>26</v>
      </c>
      <c r="F1981">
        <v>236</v>
      </c>
      <c r="G1981" t="s">
        <v>275</v>
      </c>
      <c r="H1981" t="s">
        <v>276</v>
      </c>
      <c r="I1981">
        <v>7</v>
      </c>
      <c r="J1981">
        <v>4.4025157232704402</v>
      </c>
      <c r="K1981">
        <v>152</v>
      </c>
      <c r="L1981">
        <v>25</v>
      </c>
      <c r="M1981">
        <v>79</v>
      </c>
      <c r="N1981">
        <v>16</v>
      </c>
      <c r="O1981">
        <v>30</v>
      </c>
    </row>
    <row r="1982" spans="1:15" x14ac:dyDescent="0.25">
      <c r="A1982" t="str">
        <f t="shared" si="30"/>
        <v>62 DayApril-June 2024NCAColorectal (screened excluded)</v>
      </c>
      <c r="B1982" t="s">
        <v>262</v>
      </c>
      <c r="C1982" t="s">
        <v>256</v>
      </c>
      <c r="D1982" t="s">
        <v>156</v>
      </c>
      <c r="E1982" t="s">
        <v>27</v>
      </c>
      <c r="F1982">
        <v>200</v>
      </c>
      <c r="G1982" t="s">
        <v>275</v>
      </c>
      <c r="H1982" t="s">
        <v>277</v>
      </c>
      <c r="I1982">
        <v>7</v>
      </c>
      <c r="J1982">
        <v>5.6910569105691096</v>
      </c>
      <c r="K1982">
        <v>116</v>
      </c>
      <c r="L1982">
        <v>18</v>
      </c>
      <c r="M1982">
        <v>54</v>
      </c>
      <c r="N1982">
        <v>15</v>
      </c>
      <c r="O1982">
        <v>30</v>
      </c>
    </row>
    <row r="1983" spans="1:15" x14ac:dyDescent="0.25">
      <c r="A1983" t="str">
        <f t="shared" si="30"/>
        <v>62 DayApril-June 2024NCAColorectal (screened only)</v>
      </c>
      <c r="B1983" t="s">
        <v>262</v>
      </c>
      <c r="C1983" t="s">
        <v>256</v>
      </c>
      <c r="D1983" t="s">
        <v>156</v>
      </c>
      <c r="E1983" t="s">
        <v>28</v>
      </c>
      <c r="F1983">
        <v>36</v>
      </c>
      <c r="G1983" t="s">
        <v>266</v>
      </c>
      <c r="H1983" t="s">
        <v>278</v>
      </c>
      <c r="I1983">
        <v>0</v>
      </c>
      <c r="J1983">
        <v>0</v>
      </c>
      <c r="K1983">
        <v>36</v>
      </c>
      <c r="L1983">
        <v>7</v>
      </c>
      <c r="M1983">
        <v>25</v>
      </c>
      <c r="N1983">
        <v>17</v>
      </c>
      <c r="O1983">
        <v>19</v>
      </c>
    </row>
    <row r="1984" spans="1:15" x14ac:dyDescent="0.25">
      <c r="A1984" t="str">
        <f t="shared" si="30"/>
        <v>62 DayApril-June 2024NCAHead &amp; Neck</v>
      </c>
      <c r="B1984" t="s">
        <v>262</v>
      </c>
      <c r="C1984" t="s">
        <v>256</v>
      </c>
      <c r="D1984" t="s">
        <v>156</v>
      </c>
      <c r="E1984" t="s">
        <v>29</v>
      </c>
      <c r="F1984">
        <v>82</v>
      </c>
      <c r="G1984" t="s">
        <v>279</v>
      </c>
      <c r="H1984" t="s">
        <v>280</v>
      </c>
      <c r="I1984">
        <v>2</v>
      </c>
      <c r="J1984">
        <v>6.25</v>
      </c>
      <c r="K1984">
        <v>30</v>
      </c>
      <c r="L1984">
        <v>5</v>
      </c>
      <c r="M1984">
        <v>18</v>
      </c>
      <c r="N1984">
        <v>30</v>
      </c>
      <c r="O1984">
        <v>26</v>
      </c>
    </row>
    <row r="1985" spans="1:15" x14ac:dyDescent="0.25">
      <c r="A1985" t="str">
        <f t="shared" si="30"/>
        <v>62 DayApril-June 2024NCALung</v>
      </c>
      <c r="B1985" t="s">
        <v>262</v>
      </c>
      <c r="C1985" t="s">
        <v>256</v>
      </c>
      <c r="D1985" t="s">
        <v>156</v>
      </c>
      <c r="E1985" t="s">
        <v>30</v>
      </c>
      <c r="F1985">
        <v>253</v>
      </c>
      <c r="G1985" t="s">
        <v>281</v>
      </c>
      <c r="H1985" t="s">
        <v>282</v>
      </c>
      <c r="I1985">
        <v>7</v>
      </c>
      <c r="J1985">
        <v>5.1851851851851896</v>
      </c>
      <c r="K1985">
        <v>128</v>
      </c>
      <c r="L1985">
        <v>9</v>
      </c>
      <c r="M1985">
        <v>47</v>
      </c>
      <c r="N1985">
        <v>13</v>
      </c>
      <c r="O1985">
        <v>20</v>
      </c>
    </row>
    <row r="1986" spans="1:15" x14ac:dyDescent="0.25">
      <c r="A1986" t="str">
        <f t="shared" si="30"/>
        <v>62 DayApril-June 2024NCALymphoma</v>
      </c>
      <c r="B1986" t="s">
        <v>262</v>
      </c>
      <c r="C1986" t="s">
        <v>256</v>
      </c>
      <c r="D1986" t="s">
        <v>156</v>
      </c>
      <c r="E1986" t="s">
        <v>31</v>
      </c>
      <c r="F1986">
        <v>62</v>
      </c>
      <c r="G1986" t="s">
        <v>283</v>
      </c>
      <c r="H1986" t="s">
        <v>284</v>
      </c>
      <c r="I1986">
        <v>0</v>
      </c>
      <c r="J1986">
        <v>0</v>
      </c>
      <c r="K1986">
        <v>15</v>
      </c>
      <c r="L1986">
        <v>2</v>
      </c>
      <c r="M1986">
        <v>2</v>
      </c>
    </row>
    <row r="1987" spans="1:15" x14ac:dyDescent="0.25">
      <c r="A1987" t="str">
        <f t="shared" ref="A1987:A2050" si="31">CONCATENATE(B1987,C1987,D1987,E1987)</f>
        <v>62 DayApril-June 2024NCAMelanoma</v>
      </c>
      <c r="B1987" t="s">
        <v>262</v>
      </c>
      <c r="C1987" t="s">
        <v>256</v>
      </c>
      <c r="D1987" t="s">
        <v>156</v>
      </c>
      <c r="E1987" t="s">
        <v>32</v>
      </c>
      <c r="F1987">
        <v>104</v>
      </c>
      <c r="G1987" t="s">
        <v>285</v>
      </c>
      <c r="H1987" t="s">
        <v>279</v>
      </c>
      <c r="I1987">
        <v>0</v>
      </c>
      <c r="J1987">
        <v>0</v>
      </c>
      <c r="K1987">
        <v>50</v>
      </c>
      <c r="L1987">
        <v>4</v>
      </c>
      <c r="M1987">
        <v>2</v>
      </c>
      <c r="N1987">
        <v>26</v>
      </c>
    </row>
    <row r="1988" spans="1:15" x14ac:dyDescent="0.25">
      <c r="A1988" t="str">
        <f t="shared" si="31"/>
        <v>62 DayApril-June 2024NCAOvarian</v>
      </c>
      <c r="B1988" t="s">
        <v>262</v>
      </c>
      <c r="C1988" t="s">
        <v>256</v>
      </c>
      <c r="D1988" t="s">
        <v>156</v>
      </c>
      <c r="E1988" t="s">
        <v>33</v>
      </c>
      <c r="F1988">
        <v>33</v>
      </c>
      <c r="G1988" t="s">
        <v>286</v>
      </c>
      <c r="H1988" t="s">
        <v>287</v>
      </c>
      <c r="I1988">
        <v>0</v>
      </c>
      <c r="J1988">
        <v>0</v>
      </c>
      <c r="K1988">
        <v>14</v>
      </c>
      <c r="L1988">
        <v>0</v>
      </c>
      <c r="M1988">
        <v>4</v>
      </c>
      <c r="O1988">
        <v>14</v>
      </c>
    </row>
    <row r="1989" spans="1:15" x14ac:dyDescent="0.25">
      <c r="A1989" t="str">
        <f t="shared" si="31"/>
        <v>62 DayApril-June 2024NCAUpper GI</v>
      </c>
      <c r="B1989" t="s">
        <v>262</v>
      </c>
      <c r="C1989" t="s">
        <v>256</v>
      </c>
      <c r="D1989" t="s">
        <v>156</v>
      </c>
      <c r="E1989" t="s">
        <v>34</v>
      </c>
      <c r="F1989">
        <v>208</v>
      </c>
      <c r="G1989" t="s">
        <v>288</v>
      </c>
      <c r="H1989" t="s">
        <v>289</v>
      </c>
      <c r="I1989">
        <v>6</v>
      </c>
      <c r="J1989">
        <v>4.8387096774193497</v>
      </c>
      <c r="K1989">
        <v>118</v>
      </c>
      <c r="L1989">
        <v>5</v>
      </c>
      <c r="M1989">
        <v>39</v>
      </c>
      <c r="N1989">
        <v>18</v>
      </c>
      <c r="O1989">
        <v>23</v>
      </c>
    </row>
    <row r="1990" spans="1:15" x14ac:dyDescent="0.25">
      <c r="A1990" t="str">
        <f t="shared" si="31"/>
        <v>62 DayApril-June 2024NCAUpper GI - Hepatopancreatobiliary</v>
      </c>
      <c r="B1990" t="s">
        <v>262</v>
      </c>
      <c r="C1990" t="s">
        <v>256</v>
      </c>
      <c r="D1990" t="s">
        <v>156</v>
      </c>
      <c r="E1990" t="s">
        <v>203</v>
      </c>
      <c r="F1990">
        <v>101</v>
      </c>
      <c r="G1990" t="s">
        <v>290</v>
      </c>
      <c r="H1990" t="s">
        <v>291</v>
      </c>
      <c r="I1990">
        <v>3</v>
      </c>
      <c r="J1990">
        <v>5.2631578947368398</v>
      </c>
      <c r="K1990">
        <v>54</v>
      </c>
      <c r="L1990">
        <v>0</v>
      </c>
      <c r="M1990">
        <v>9</v>
      </c>
      <c r="O1990">
        <v>28</v>
      </c>
    </row>
    <row r="1991" spans="1:15" x14ac:dyDescent="0.25">
      <c r="A1991" t="str">
        <f t="shared" si="31"/>
        <v>62 DayApril-June 2024NCAUpper GI - Oesophagogastric</v>
      </c>
      <c r="B1991" t="s">
        <v>262</v>
      </c>
      <c r="C1991" t="s">
        <v>256</v>
      </c>
      <c r="D1991" t="s">
        <v>156</v>
      </c>
      <c r="E1991" t="s">
        <v>204</v>
      </c>
      <c r="F1991">
        <v>107</v>
      </c>
      <c r="G1991" t="s">
        <v>292</v>
      </c>
      <c r="H1991" t="s">
        <v>293</v>
      </c>
      <c r="I1991">
        <v>3</v>
      </c>
      <c r="J1991">
        <v>4.4776119402985097</v>
      </c>
      <c r="K1991">
        <v>64</v>
      </c>
      <c r="L1991">
        <v>5</v>
      </c>
      <c r="M1991">
        <v>30</v>
      </c>
      <c r="N1991">
        <v>18</v>
      </c>
      <c r="O1991">
        <v>22</v>
      </c>
    </row>
    <row r="1992" spans="1:15" x14ac:dyDescent="0.25">
      <c r="A1992" t="str">
        <f t="shared" si="31"/>
        <v>62 DayApril-June 2024NCAUrological</v>
      </c>
      <c r="B1992" t="s">
        <v>262</v>
      </c>
      <c r="C1992" t="s">
        <v>256</v>
      </c>
      <c r="D1992" t="s">
        <v>156</v>
      </c>
      <c r="E1992" t="s">
        <v>205</v>
      </c>
      <c r="F1992">
        <v>563</v>
      </c>
      <c r="G1992" t="s">
        <v>294</v>
      </c>
      <c r="H1992" t="s">
        <v>295</v>
      </c>
      <c r="I1992">
        <v>6</v>
      </c>
      <c r="J1992">
        <v>1.875</v>
      </c>
      <c r="K1992">
        <v>314</v>
      </c>
      <c r="L1992">
        <v>63</v>
      </c>
      <c r="M1992">
        <v>133</v>
      </c>
      <c r="N1992">
        <v>17</v>
      </c>
      <c r="O1992">
        <v>33</v>
      </c>
    </row>
    <row r="1993" spans="1:15" x14ac:dyDescent="0.25">
      <c r="A1993" t="str">
        <f t="shared" si="31"/>
        <v>62 DayApril-June 2024NCAUrology - Bladder</v>
      </c>
      <c r="B1993" t="s">
        <v>262</v>
      </c>
      <c r="C1993" t="s">
        <v>256</v>
      </c>
      <c r="D1993" t="s">
        <v>156</v>
      </c>
      <c r="E1993" t="s">
        <v>206</v>
      </c>
      <c r="F1993">
        <v>54</v>
      </c>
      <c r="G1993" t="s">
        <v>296</v>
      </c>
      <c r="H1993" t="s">
        <v>296</v>
      </c>
      <c r="I1993">
        <v>0</v>
      </c>
      <c r="J1993">
        <v>0</v>
      </c>
      <c r="K1993">
        <v>27</v>
      </c>
      <c r="L1993">
        <v>4</v>
      </c>
      <c r="M1993">
        <v>12</v>
      </c>
      <c r="N1993">
        <v>11</v>
      </c>
      <c r="O1993">
        <v>18</v>
      </c>
    </row>
    <row r="1994" spans="1:15" x14ac:dyDescent="0.25">
      <c r="A1994" t="str">
        <f t="shared" si="31"/>
        <v>62 DayApril-June 2024NCAUrology - Other</v>
      </c>
      <c r="B1994" t="s">
        <v>262</v>
      </c>
      <c r="C1994" t="s">
        <v>256</v>
      </c>
      <c r="D1994" t="s">
        <v>156</v>
      </c>
      <c r="E1994" t="s">
        <v>207</v>
      </c>
      <c r="F1994">
        <v>83</v>
      </c>
      <c r="G1994" t="s">
        <v>283</v>
      </c>
      <c r="H1994" t="s">
        <v>278</v>
      </c>
      <c r="I1994">
        <v>0</v>
      </c>
      <c r="J1994">
        <v>0</v>
      </c>
      <c r="K1994">
        <v>36</v>
      </c>
      <c r="L1994">
        <v>1</v>
      </c>
      <c r="M1994">
        <v>12</v>
      </c>
      <c r="O1994">
        <v>36</v>
      </c>
    </row>
    <row r="1995" spans="1:15" x14ac:dyDescent="0.25">
      <c r="A1995" t="str">
        <f t="shared" si="31"/>
        <v>62 DayApril-June 2024NCAUrology - Prostate</v>
      </c>
      <c r="B1995" t="s">
        <v>262</v>
      </c>
      <c r="C1995" t="s">
        <v>256</v>
      </c>
      <c r="D1995" t="s">
        <v>156</v>
      </c>
      <c r="E1995" t="s">
        <v>208</v>
      </c>
      <c r="F1995">
        <v>426</v>
      </c>
      <c r="G1995" t="s">
        <v>297</v>
      </c>
      <c r="H1995" t="s">
        <v>298</v>
      </c>
      <c r="I1995">
        <v>6</v>
      </c>
      <c r="J1995">
        <v>2.33463035019455</v>
      </c>
      <c r="K1995">
        <v>251</v>
      </c>
      <c r="L1995">
        <v>58</v>
      </c>
      <c r="M1995">
        <v>109</v>
      </c>
      <c r="N1995">
        <v>18</v>
      </c>
      <c r="O1995">
        <v>33</v>
      </c>
    </row>
    <row r="1996" spans="1:15" x14ac:dyDescent="0.25">
      <c r="A1996" t="str">
        <f t="shared" si="31"/>
        <v>62 DayApril-June 2024NHS Ayrshire &amp; ArranAll Cancer Types*</v>
      </c>
      <c r="B1996" t="s">
        <v>262</v>
      </c>
      <c r="C1996" t="s">
        <v>256</v>
      </c>
      <c r="D1996" t="s">
        <v>163</v>
      </c>
      <c r="E1996" t="s">
        <v>198</v>
      </c>
      <c r="F1996">
        <v>508</v>
      </c>
      <c r="G1996" t="s">
        <v>299</v>
      </c>
      <c r="H1996" t="s">
        <v>300</v>
      </c>
      <c r="I1996">
        <v>7</v>
      </c>
      <c r="J1996">
        <v>2.12765957446809</v>
      </c>
      <c r="K1996">
        <v>322</v>
      </c>
      <c r="L1996">
        <v>34</v>
      </c>
      <c r="M1996">
        <v>126</v>
      </c>
      <c r="N1996">
        <v>20</v>
      </c>
      <c r="O1996">
        <v>42</v>
      </c>
    </row>
    <row r="1997" spans="1:15" x14ac:dyDescent="0.25">
      <c r="A1997" t="str">
        <f t="shared" si="31"/>
        <v>62 DayApril-June 2024NHS Ayrshire &amp; ArranAll Cancer Types* (screened excluded)</v>
      </c>
      <c r="B1997" t="s">
        <v>262</v>
      </c>
      <c r="C1997" t="s">
        <v>256</v>
      </c>
      <c r="D1997" t="s">
        <v>163</v>
      </c>
      <c r="E1997" t="s">
        <v>199</v>
      </c>
      <c r="F1997">
        <v>451</v>
      </c>
      <c r="G1997" t="s">
        <v>299</v>
      </c>
      <c r="H1997" t="s">
        <v>301</v>
      </c>
      <c r="I1997">
        <v>7</v>
      </c>
      <c r="J1997">
        <v>2.5735294117647101</v>
      </c>
      <c r="K1997">
        <v>265</v>
      </c>
      <c r="L1997">
        <v>28</v>
      </c>
      <c r="M1997">
        <v>114</v>
      </c>
      <c r="N1997">
        <v>21</v>
      </c>
      <c r="O1997">
        <v>48</v>
      </c>
    </row>
    <row r="1998" spans="1:15" x14ac:dyDescent="0.25">
      <c r="A1998" t="str">
        <f t="shared" si="31"/>
        <v>62 DayApril-June 2024NHS Ayrshire &amp; ArranAll Cancer Types* (screened only)</v>
      </c>
      <c r="B1998" t="s">
        <v>262</v>
      </c>
      <c r="C1998" t="s">
        <v>256</v>
      </c>
      <c r="D1998" t="s">
        <v>163</v>
      </c>
      <c r="E1998" t="s">
        <v>200</v>
      </c>
      <c r="F1998">
        <v>57</v>
      </c>
      <c r="G1998" t="s">
        <v>266</v>
      </c>
      <c r="H1998" t="s">
        <v>291</v>
      </c>
      <c r="I1998">
        <v>0</v>
      </c>
      <c r="J1998">
        <v>0</v>
      </c>
      <c r="K1998">
        <v>57</v>
      </c>
      <c r="L1998">
        <v>6</v>
      </c>
      <c r="M1998">
        <v>12</v>
      </c>
      <c r="N1998">
        <v>16</v>
      </c>
      <c r="O1998">
        <v>28</v>
      </c>
    </row>
    <row r="1999" spans="1:15" x14ac:dyDescent="0.25">
      <c r="A1999" t="str">
        <f t="shared" si="31"/>
        <v>62 DayApril-June 2024NHS Ayrshire &amp; ArranBreast</v>
      </c>
      <c r="B1999" t="s">
        <v>262</v>
      </c>
      <c r="C1999" t="s">
        <v>256</v>
      </c>
      <c r="D1999" t="s">
        <v>163</v>
      </c>
      <c r="E1999" t="s">
        <v>22</v>
      </c>
      <c r="F1999">
        <v>115</v>
      </c>
      <c r="G1999" t="s">
        <v>302</v>
      </c>
      <c r="H1999" t="s">
        <v>303</v>
      </c>
      <c r="I1999">
        <v>0</v>
      </c>
      <c r="J1999">
        <v>0</v>
      </c>
      <c r="K1999">
        <v>98</v>
      </c>
      <c r="L1999">
        <v>13</v>
      </c>
      <c r="M1999">
        <v>24</v>
      </c>
      <c r="N1999">
        <v>14</v>
      </c>
      <c r="O1999">
        <v>18</v>
      </c>
    </row>
    <row r="2000" spans="1:15" x14ac:dyDescent="0.25">
      <c r="A2000" t="str">
        <f t="shared" si="31"/>
        <v>62 DayApril-June 2024NHS Ayrshire &amp; ArranBreast (screened excluded)</v>
      </c>
      <c r="B2000" t="s">
        <v>262</v>
      </c>
      <c r="C2000" t="s">
        <v>256</v>
      </c>
      <c r="D2000" t="s">
        <v>163</v>
      </c>
      <c r="E2000" t="s">
        <v>201</v>
      </c>
      <c r="F2000">
        <v>70</v>
      </c>
      <c r="G2000" t="s">
        <v>302</v>
      </c>
      <c r="H2000" t="s">
        <v>304</v>
      </c>
      <c r="I2000">
        <v>0</v>
      </c>
      <c r="J2000">
        <v>0</v>
      </c>
      <c r="K2000">
        <v>53</v>
      </c>
      <c r="L2000">
        <v>9</v>
      </c>
      <c r="M2000">
        <v>19</v>
      </c>
      <c r="N2000">
        <v>14</v>
      </c>
      <c r="O2000">
        <v>15</v>
      </c>
    </row>
    <row r="2001" spans="1:15" x14ac:dyDescent="0.25">
      <c r="A2001" t="str">
        <f t="shared" si="31"/>
        <v>62 DayApril-June 2024NHS Ayrshire &amp; ArranBreast (screened only)</v>
      </c>
      <c r="B2001" t="s">
        <v>262</v>
      </c>
      <c r="C2001" t="s">
        <v>256</v>
      </c>
      <c r="D2001" t="s">
        <v>163</v>
      </c>
      <c r="E2001" t="s">
        <v>202</v>
      </c>
      <c r="F2001">
        <v>45</v>
      </c>
      <c r="G2001" t="s">
        <v>266</v>
      </c>
      <c r="H2001" t="s">
        <v>305</v>
      </c>
      <c r="I2001">
        <v>0</v>
      </c>
      <c r="J2001">
        <v>0</v>
      </c>
      <c r="K2001">
        <v>45</v>
      </c>
      <c r="L2001">
        <v>4</v>
      </c>
      <c r="M2001">
        <v>5</v>
      </c>
      <c r="N2001">
        <v>16</v>
      </c>
      <c r="O2001">
        <v>19</v>
      </c>
    </row>
    <row r="2002" spans="1:15" x14ac:dyDescent="0.25">
      <c r="A2002" t="str">
        <f t="shared" si="31"/>
        <v>62 DayApril-June 2024NHS Ayrshire &amp; ArranCervical</v>
      </c>
      <c r="B2002" t="s">
        <v>262</v>
      </c>
      <c r="C2002" t="s">
        <v>256</v>
      </c>
      <c r="D2002" t="s">
        <v>163</v>
      </c>
      <c r="E2002" t="s">
        <v>23</v>
      </c>
      <c r="F2002">
        <v>4</v>
      </c>
      <c r="G2002" t="s">
        <v>306</v>
      </c>
      <c r="H2002" t="s">
        <v>306</v>
      </c>
      <c r="I2002">
        <v>0</v>
      </c>
      <c r="J2002">
        <v>0</v>
      </c>
      <c r="K2002">
        <v>2</v>
      </c>
      <c r="L2002">
        <v>1</v>
      </c>
      <c r="M2002">
        <v>1</v>
      </c>
    </row>
    <row r="2003" spans="1:15" x14ac:dyDescent="0.25">
      <c r="A2003" t="str">
        <f t="shared" si="31"/>
        <v>62 DayApril-June 2024NHS Ayrshire &amp; ArranCervical (screened excluded)</v>
      </c>
      <c r="B2003" t="s">
        <v>262</v>
      </c>
      <c r="C2003" t="s">
        <v>256</v>
      </c>
      <c r="D2003" t="s">
        <v>163</v>
      </c>
      <c r="E2003" t="s">
        <v>24</v>
      </c>
      <c r="F2003">
        <v>4</v>
      </c>
      <c r="G2003" t="s">
        <v>306</v>
      </c>
      <c r="H2003" t="s">
        <v>306</v>
      </c>
      <c r="I2003">
        <v>0</v>
      </c>
      <c r="J2003">
        <v>0</v>
      </c>
      <c r="K2003">
        <v>2</v>
      </c>
      <c r="L2003">
        <v>1</v>
      </c>
      <c r="M2003">
        <v>1</v>
      </c>
    </row>
    <row r="2004" spans="1:15" x14ac:dyDescent="0.25">
      <c r="A2004" t="str">
        <f t="shared" si="31"/>
        <v>62 DayApril-June 2024NHS Ayrshire &amp; ArranColorectal</v>
      </c>
      <c r="B2004" t="s">
        <v>262</v>
      </c>
      <c r="C2004" t="s">
        <v>256</v>
      </c>
      <c r="D2004" t="s">
        <v>163</v>
      </c>
      <c r="E2004" t="s">
        <v>26</v>
      </c>
      <c r="F2004">
        <v>67</v>
      </c>
      <c r="G2004" t="s">
        <v>307</v>
      </c>
      <c r="H2004" t="s">
        <v>308</v>
      </c>
      <c r="I2004">
        <v>2</v>
      </c>
      <c r="J2004">
        <v>4.0816326530612201</v>
      </c>
      <c r="K2004">
        <v>47</v>
      </c>
      <c r="L2004">
        <v>3</v>
      </c>
      <c r="M2004">
        <v>23</v>
      </c>
      <c r="N2004">
        <v>13</v>
      </c>
      <c r="O2004">
        <v>47</v>
      </c>
    </row>
    <row r="2005" spans="1:15" x14ac:dyDescent="0.25">
      <c r="A2005" t="str">
        <f t="shared" si="31"/>
        <v>62 DayApril-June 2024NHS Ayrshire &amp; ArranColorectal (screened excluded)</v>
      </c>
      <c r="B2005" t="s">
        <v>262</v>
      </c>
      <c r="C2005" t="s">
        <v>256</v>
      </c>
      <c r="D2005" t="s">
        <v>163</v>
      </c>
      <c r="E2005" t="s">
        <v>27</v>
      </c>
      <c r="F2005">
        <v>55</v>
      </c>
      <c r="G2005" t="s">
        <v>307</v>
      </c>
      <c r="H2005" t="s">
        <v>309</v>
      </c>
      <c r="I2005">
        <v>2</v>
      </c>
      <c r="J2005">
        <v>5.4054054054054097</v>
      </c>
      <c r="K2005">
        <v>35</v>
      </c>
      <c r="L2005">
        <v>1</v>
      </c>
      <c r="M2005">
        <v>16</v>
      </c>
      <c r="O2005">
        <v>48</v>
      </c>
    </row>
    <row r="2006" spans="1:15" x14ac:dyDescent="0.25">
      <c r="A2006" t="str">
        <f t="shared" si="31"/>
        <v>62 DayApril-June 2024NHS Ayrshire &amp; ArranColorectal (screened only)</v>
      </c>
      <c r="B2006" t="s">
        <v>262</v>
      </c>
      <c r="C2006" t="s">
        <v>256</v>
      </c>
      <c r="D2006" t="s">
        <v>163</v>
      </c>
      <c r="E2006" t="s">
        <v>28</v>
      </c>
      <c r="F2006">
        <v>12</v>
      </c>
      <c r="G2006" t="s">
        <v>266</v>
      </c>
      <c r="H2006" t="s">
        <v>273</v>
      </c>
      <c r="I2006">
        <v>0</v>
      </c>
      <c r="J2006">
        <v>0</v>
      </c>
      <c r="K2006">
        <v>12</v>
      </c>
      <c r="L2006">
        <v>2</v>
      </c>
      <c r="M2006">
        <v>7</v>
      </c>
      <c r="O2006">
        <v>40</v>
      </c>
    </row>
    <row r="2007" spans="1:15" x14ac:dyDescent="0.25">
      <c r="A2007" t="str">
        <f t="shared" si="31"/>
        <v>62 DayApril-June 2024NHS Ayrshire &amp; ArranHead &amp; Neck</v>
      </c>
      <c r="B2007" t="s">
        <v>262</v>
      </c>
      <c r="C2007" t="s">
        <v>256</v>
      </c>
      <c r="D2007" t="s">
        <v>163</v>
      </c>
      <c r="E2007" t="s">
        <v>29</v>
      </c>
      <c r="F2007">
        <v>25</v>
      </c>
      <c r="G2007" t="s">
        <v>287</v>
      </c>
      <c r="H2007" t="s">
        <v>310</v>
      </c>
      <c r="I2007">
        <v>0</v>
      </c>
      <c r="J2007">
        <v>0</v>
      </c>
      <c r="K2007">
        <v>11</v>
      </c>
      <c r="L2007">
        <v>2</v>
      </c>
      <c r="M2007">
        <v>7</v>
      </c>
      <c r="O2007">
        <v>18</v>
      </c>
    </row>
    <row r="2008" spans="1:15" x14ac:dyDescent="0.25">
      <c r="A2008" t="str">
        <f t="shared" si="31"/>
        <v>62 DayApril-June 2024NHS Ayrshire &amp; ArranLung</v>
      </c>
      <c r="B2008" t="s">
        <v>262</v>
      </c>
      <c r="C2008" t="s">
        <v>256</v>
      </c>
      <c r="D2008" t="s">
        <v>163</v>
      </c>
      <c r="E2008" t="s">
        <v>30</v>
      </c>
      <c r="F2008">
        <v>64</v>
      </c>
      <c r="G2008" t="s">
        <v>280</v>
      </c>
      <c r="H2008" t="s">
        <v>280</v>
      </c>
      <c r="I2008">
        <v>3</v>
      </c>
      <c r="J2008">
        <v>9.375</v>
      </c>
      <c r="K2008">
        <v>29</v>
      </c>
      <c r="L2008">
        <v>1</v>
      </c>
      <c r="M2008">
        <v>10</v>
      </c>
      <c r="O2008">
        <v>38</v>
      </c>
    </row>
    <row r="2009" spans="1:15" x14ac:dyDescent="0.25">
      <c r="A2009" t="str">
        <f t="shared" si="31"/>
        <v>62 DayApril-June 2024NHS Ayrshire &amp; ArranLymphoma</v>
      </c>
      <c r="B2009" t="s">
        <v>262</v>
      </c>
      <c r="C2009" t="s">
        <v>256</v>
      </c>
      <c r="D2009" t="s">
        <v>163</v>
      </c>
      <c r="E2009" t="s">
        <v>31</v>
      </c>
      <c r="F2009">
        <v>24</v>
      </c>
      <c r="G2009" t="s">
        <v>311</v>
      </c>
      <c r="H2009" t="s">
        <v>310</v>
      </c>
      <c r="I2009">
        <v>0</v>
      </c>
      <c r="J2009">
        <v>0</v>
      </c>
      <c r="K2009">
        <v>11</v>
      </c>
      <c r="L2009">
        <v>1</v>
      </c>
      <c r="M2009">
        <v>4</v>
      </c>
      <c r="O2009">
        <v>31</v>
      </c>
    </row>
    <row r="2010" spans="1:15" x14ac:dyDescent="0.25">
      <c r="A2010" t="str">
        <f t="shared" si="31"/>
        <v>62 DayApril-June 2024NHS Ayrshire &amp; ArranMelanoma</v>
      </c>
      <c r="B2010" t="s">
        <v>262</v>
      </c>
      <c r="C2010" t="s">
        <v>256</v>
      </c>
      <c r="D2010" t="s">
        <v>163</v>
      </c>
      <c r="E2010" t="s">
        <v>32</v>
      </c>
      <c r="F2010">
        <v>45</v>
      </c>
      <c r="G2010" t="s">
        <v>311</v>
      </c>
      <c r="H2010" t="s">
        <v>280</v>
      </c>
      <c r="I2010">
        <v>0</v>
      </c>
      <c r="J2010">
        <v>0</v>
      </c>
      <c r="K2010">
        <v>32</v>
      </c>
      <c r="L2010">
        <v>6</v>
      </c>
      <c r="M2010">
        <v>0</v>
      </c>
      <c r="N2010">
        <v>20</v>
      </c>
    </row>
    <row r="2011" spans="1:15" x14ac:dyDescent="0.25">
      <c r="A2011" t="str">
        <f t="shared" si="31"/>
        <v>62 DayApril-June 2024NHS Ayrshire &amp; ArranOvarian</v>
      </c>
      <c r="B2011" t="s">
        <v>262</v>
      </c>
      <c r="C2011" t="s">
        <v>256</v>
      </c>
      <c r="D2011" t="s">
        <v>163</v>
      </c>
      <c r="E2011" t="s">
        <v>33</v>
      </c>
      <c r="F2011">
        <v>9</v>
      </c>
      <c r="G2011" t="s">
        <v>312</v>
      </c>
      <c r="H2011" t="s">
        <v>313</v>
      </c>
      <c r="I2011">
        <v>1</v>
      </c>
      <c r="J2011">
        <v>25</v>
      </c>
      <c r="K2011">
        <v>3</v>
      </c>
      <c r="L2011">
        <v>0</v>
      </c>
      <c r="M2011">
        <v>1</v>
      </c>
    </row>
    <row r="2012" spans="1:15" x14ac:dyDescent="0.25">
      <c r="A2012" t="str">
        <f t="shared" si="31"/>
        <v>62 DayApril-June 2024NHS Ayrshire &amp; ArranUpper GI</v>
      </c>
      <c r="B2012" t="s">
        <v>262</v>
      </c>
      <c r="C2012" t="s">
        <v>256</v>
      </c>
      <c r="D2012" t="s">
        <v>163</v>
      </c>
      <c r="E2012" t="s">
        <v>34</v>
      </c>
      <c r="F2012">
        <v>43</v>
      </c>
      <c r="G2012" t="s">
        <v>314</v>
      </c>
      <c r="H2012" t="s">
        <v>311</v>
      </c>
      <c r="I2012">
        <v>0</v>
      </c>
      <c r="J2012">
        <v>0</v>
      </c>
      <c r="K2012">
        <v>13</v>
      </c>
      <c r="L2012">
        <v>4</v>
      </c>
      <c r="M2012">
        <v>1</v>
      </c>
      <c r="N2012">
        <v>50</v>
      </c>
    </row>
    <row r="2013" spans="1:15" x14ac:dyDescent="0.25">
      <c r="A2013" t="str">
        <f t="shared" si="31"/>
        <v>62 DayApril-June 2024NHS Ayrshire &amp; ArranUpper GI - Hepatopancreatobiliary</v>
      </c>
      <c r="B2013" t="s">
        <v>262</v>
      </c>
      <c r="C2013" t="s">
        <v>256</v>
      </c>
      <c r="D2013" t="s">
        <v>163</v>
      </c>
      <c r="E2013" t="s">
        <v>203</v>
      </c>
      <c r="F2013">
        <v>17</v>
      </c>
      <c r="G2013" t="s">
        <v>284</v>
      </c>
      <c r="H2013" t="s">
        <v>306</v>
      </c>
      <c r="I2013">
        <v>0</v>
      </c>
      <c r="J2013">
        <v>0</v>
      </c>
      <c r="K2013">
        <v>2</v>
      </c>
      <c r="L2013">
        <v>0</v>
      </c>
      <c r="M2013">
        <v>1</v>
      </c>
    </row>
    <row r="2014" spans="1:15" x14ac:dyDescent="0.25">
      <c r="A2014" t="str">
        <f t="shared" si="31"/>
        <v>62 DayApril-June 2024NHS Ayrshire &amp; ArranUpper GI - Oesophagogastric</v>
      </c>
      <c r="B2014" t="s">
        <v>262</v>
      </c>
      <c r="C2014" t="s">
        <v>256</v>
      </c>
      <c r="D2014" t="s">
        <v>163</v>
      </c>
      <c r="E2014" t="s">
        <v>204</v>
      </c>
      <c r="F2014">
        <v>26</v>
      </c>
      <c r="G2014" t="s">
        <v>284</v>
      </c>
      <c r="H2014" t="s">
        <v>310</v>
      </c>
      <c r="I2014">
        <v>0</v>
      </c>
      <c r="J2014">
        <v>0</v>
      </c>
      <c r="K2014">
        <v>11</v>
      </c>
      <c r="L2014">
        <v>4</v>
      </c>
      <c r="M2014">
        <v>0</v>
      </c>
      <c r="N2014">
        <v>50</v>
      </c>
    </row>
    <row r="2015" spans="1:15" x14ac:dyDescent="0.25">
      <c r="A2015" t="str">
        <f t="shared" si="31"/>
        <v>62 DayApril-June 2024NHS Ayrshire &amp; ArranUrological</v>
      </c>
      <c r="B2015" t="s">
        <v>262</v>
      </c>
      <c r="C2015" t="s">
        <v>256</v>
      </c>
      <c r="D2015" t="s">
        <v>163</v>
      </c>
      <c r="E2015" t="s">
        <v>205</v>
      </c>
      <c r="F2015">
        <v>112</v>
      </c>
      <c r="G2015" t="s">
        <v>315</v>
      </c>
      <c r="H2015" t="s">
        <v>275</v>
      </c>
      <c r="I2015">
        <v>1</v>
      </c>
      <c r="J2015">
        <v>1.2987012987013</v>
      </c>
      <c r="K2015">
        <v>76</v>
      </c>
      <c r="L2015">
        <v>3</v>
      </c>
      <c r="M2015">
        <v>55</v>
      </c>
      <c r="N2015">
        <v>65</v>
      </c>
      <c r="O2015">
        <v>67</v>
      </c>
    </row>
    <row r="2016" spans="1:15" x14ac:dyDescent="0.25">
      <c r="A2016" t="str">
        <f t="shared" si="31"/>
        <v>62 DayApril-June 2024NHS Ayrshire &amp; ArranUrology - Bladder</v>
      </c>
      <c r="B2016" t="s">
        <v>262</v>
      </c>
      <c r="C2016" t="s">
        <v>256</v>
      </c>
      <c r="D2016" t="s">
        <v>163</v>
      </c>
      <c r="E2016" t="s">
        <v>206</v>
      </c>
      <c r="F2016">
        <v>14</v>
      </c>
      <c r="G2016" t="s">
        <v>272</v>
      </c>
      <c r="H2016" t="s">
        <v>272</v>
      </c>
      <c r="I2016">
        <v>0</v>
      </c>
      <c r="J2016">
        <v>0</v>
      </c>
      <c r="K2016">
        <v>7</v>
      </c>
      <c r="L2016">
        <v>0</v>
      </c>
      <c r="M2016">
        <v>3</v>
      </c>
      <c r="O2016">
        <v>7</v>
      </c>
    </row>
    <row r="2017" spans="1:15" x14ac:dyDescent="0.25">
      <c r="A2017" t="str">
        <f t="shared" si="31"/>
        <v>62 DayApril-June 2024NHS Ayrshire &amp; ArranUrology - Other</v>
      </c>
      <c r="B2017" t="s">
        <v>262</v>
      </c>
      <c r="C2017" t="s">
        <v>256</v>
      </c>
      <c r="D2017" t="s">
        <v>163</v>
      </c>
      <c r="E2017" t="s">
        <v>207</v>
      </c>
      <c r="F2017">
        <v>6</v>
      </c>
      <c r="G2017" t="s">
        <v>316</v>
      </c>
      <c r="H2017" t="s">
        <v>312</v>
      </c>
      <c r="I2017">
        <v>1</v>
      </c>
      <c r="J2017">
        <v>20</v>
      </c>
      <c r="K2017">
        <v>4</v>
      </c>
      <c r="L2017">
        <v>0</v>
      </c>
      <c r="M2017">
        <v>0</v>
      </c>
    </row>
    <row r="2018" spans="1:15" x14ac:dyDescent="0.25">
      <c r="A2018" t="str">
        <f t="shared" si="31"/>
        <v>62 DayApril-June 2024NHS Ayrshire &amp; ArranUrology - Prostate</v>
      </c>
      <c r="B2018" t="s">
        <v>262</v>
      </c>
      <c r="C2018" t="s">
        <v>256</v>
      </c>
      <c r="D2018" t="s">
        <v>163</v>
      </c>
      <c r="E2018" t="s">
        <v>208</v>
      </c>
      <c r="F2018">
        <v>92</v>
      </c>
      <c r="G2018" t="s">
        <v>296</v>
      </c>
      <c r="H2018" t="s">
        <v>317</v>
      </c>
      <c r="I2018">
        <v>0</v>
      </c>
      <c r="J2018">
        <v>0</v>
      </c>
      <c r="K2018">
        <v>65</v>
      </c>
      <c r="L2018">
        <v>3</v>
      </c>
      <c r="M2018">
        <v>52</v>
      </c>
      <c r="N2018">
        <v>65</v>
      </c>
      <c r="O2018">
        <v>68</v>
      </c>
    </row>
    <row r="2019" spans="1:15" x14ac:dyDescent="0.25">
      <c r="A2019" t="str">
        <f t="shared" si="31"/>
        <v>62 DayApril-June 2024NHS BordersAll Cancer Types*</v>
      </c>
      <c r="B2019" t="s">
        <v>262</v>
      </c>
      <c r="C2019" t="s">
        <v>256</v>
      </c>
      <c r="D2019" t="s">
        <v>164</v>
      </c>
      <c r="E2019" t="s">
        <v>198</v>
      </c>
      <c r="F2019">
        <v>171</v>
      </c>
      <c r="G2019" t="s">
        <v>285</v>
      </c>
      <c r="H2019" t="s">
        <v>318</v>
      </c>
      <c r="I2019">
        <v>4</v>
      </c>
      <c r="J2019">
        <v>3.41880341880342</v>
      </c>
      <c r="K2019">
        <v>113</v>
      </c>
      <c r="L2019">
        <v>11</v>
      </c>
      <c r="M2019">
        <v>38</v>
      </c>
      <c r="N2019">
        <v>26</v>
      </c>
      <c r="O2019">
        <v>30</v>
      </c>
    </row>
    <row r="2020" spans="1:15" x14ac:dyDescent="0.25">
      <c r="A2020" t="str">
        <f t="shared" si="31"/>
        <v>62 DayApril-June 2024NHS BordersAll Cancer Types* (screened excluded)</v>
      </c>
      <c r="B2020" t="s">
        <v>262</v>
      </c>
      <c r="C2020" t="s">
        <v>256</v>
      </c>
      <c r="D2020" t="s">
        <v>164</v>
      </c>
      <c r="E2020" t="s">
        <v>199</v>
      </c>
      <c r="F2020">
        <v>167</v>
      </c>
      <c r="G2020" t="s">
        <v>285</v>
      </c>
      <c r="H2020" t="s">
        <v>319</v>
      </c>
      <c r="I2020">
        <v>4</v>
      </c>
      <c r="J2020">
        <v>3.5398230088495599</v>
      </c>
      <c r="K2020">
        <v>109</v>
      </c>
      <c r="L2020">
        <v>11</v>
      </c>
      <c r="M2020">
        <v>36</v>
      </c>
      <c r="N2020">
        <v>26</v>
      </c>
      <c r="O2020">
        <v>34</v>
      </c>
    </row>
    <row r="2021" spans="1:15" x14ac:dyDescent="0.25">
      <c r="A2021" t="str">
        <f t="shared" si="31"/>
        <v>62 DayApril-June 2024NHS BordersAll Cancer Types* (screened only)</v>
      </c>
      <c r="B2021" t="s">
        <v>262</v>
      </c>
      <c r="C2021" t="s">
        <v>256</v>
      </c>
      <c r="D2021" t="s">
        <v>164</v>
      </c>
      <c r="E2021" t="s">
        <v>200</v>
      </c>
      <c r="F2021">
        <v>4</v>
      </c>
      <c r="G2021" t="s">
        <v>266</v>
      </c>
      <c r="H2021" t="s">
        <v>313</v>
      </c>
      <c r="I2021">
        <v>0</v>
      </c>
      <c r="J2021">
        <v>0</v>
      </c>
      <c r="K2021">
        <v>4</v>
      </c>
      <c r="L2021">
        <v>0</v>
      </c>
      <c r="M2021">
        <v>2</v>
      </c>
    </row>
    <row r="2022" spans="1:15" x14ac:dyDescent="0.25">
      <c r="A2022" t="str">
        <f t="shared" si="31"/>
        <v>62 DayApril-June 2024NHS BordersBreast</v>
      </c>
      <c r="B2022" t="s">
        <v>262</v>
      </c>
      <c r="C2022" t="s">
        <v>256</v>
      </c>
      <c r="D2022" t="s">
        <v>164</v>
      </c>
      <c r="E2022" t="s">
        <v>22</v>
      </c>
      <c r="F2022">
        <v>22</v>
      </c>
      <c r="G2022" t="s">
        <v>313</v>
      </c>
      <c r="H2022" t="s">
        <v>307</v>
      </c>
      <c r="I2022">
        <v>0</v>
      </c>
      <c r="J2022">
        <v>0</v>
      </c>
      <c r="K2022">
        <v>18</v>
      </c>
      <c r="L2022">
        <v>2</v>
      </c>
      <c r="M2022">
        <v>8</v>
      </c>
      <c r="O2022">
        <v>29</v>
      </c>
    </row>
    <row r="2023" spans="1:15" x14ac:dyDescent="0.25">
      <c r="A2023" t="str">
        <f t="shared" si="31"/>
        <v>62 DayApril-June 2024NHS BordersBreast (screened excluded)</v>
      </c>
      <c r="B2023" t="s">
        <v>262</v>
      </c>
      <c r="C2023" t="s">
        <v>256</v>
      </c>
      <c r="D2023" t="s">
        <v>164</v>
      </c>
      <c r="E2023" t="s">
        <v>201</v>
      </c>
      <c r="F2023">
        <v>22</v>
      </c>
      <c r="G2023" t="s">
        <v>313</v>
      </c>
      <c r="H2023" t="s">
        <v>307</v>
      </c>
      <c r="I2023">
        <v>0</v>
      </c>
      <c r="J2023">
        <v>0</v>
      </c>
      <c r="K2023">
        <v>18</v>
      </c>
      <c r="L2023">
        <v>2</v>
      </c>
      <c r="M2023">
        <v>8</v>
      </c>
      <c r="O2023">
        <v>29</v>
      </c>
    </row>
    <row r="2024" spans="1:15" x14ac:dyDescent="0.25">
      <c r="A2024" t="str">
        <f t="shared" si="31"/>
        <v>62 DayApril-June 2024NHS BordersColorectal</v>
      </c>
      <c r="B2024" t="s">
        <v>262</v>
      </c>
      <c r="C2024" t="s">
        <v>256</v>
      </c>
      <c r="D2024" t="s">
        <v>164</v>
      </c>
      <c r="E2024" t="s">
        <v>26</v>
      </c>
      <c r="F2024">
        <v>22</v>
      </c>
      <c r="G2024" t="s">
        <v>320</v>
      </c>
      <c r="H2024" t="s">
        <v>286</v>
      </c>
      <c r="I2024">
        <v>0</v>
      </c>
      <c r="J2024">
        <v>0</v>
      </c>
      <c r="K2024">
        <v>19</v>
      </c>
      <c r="L2024">
        <v>0</v>
      </c>
      <c r="M2024">
        <v>8</v>
      </c>
      <c r="O2024">
        <v>26</v>
      </c>
    </row>
    <row r="2025" spans="1:15" x14ac:dyDescent="0.25">
      <c r="A2025" t="str">
        <f t="shared" si="31"/>
        <v>62 DayApril-June 2024NHS BordersColorectal (screened excluded)</v>
      </c>
      <c r="B2025" t="s">
        <v>262</v>
      </c>
      <c r="C2025" t="s">
        <v>256</v>
      </c>
      <c r="D2025" t="s">
        <v>164</v>
      </c>
      <c r="E2025" t="s">
        <v>27</v>
      </c>
      <c r="F2025">
        <v>18</v>
      </c>
      <c r="G2025" t="s">
        <v>320</v>
      </c>
      <c r="H2025" t="s">
        <v>284</v>
      </c>
      <c r="I2025">
        <v>0</v>
      </c>
      <c r="J2025">
        <v>0</v>
      </c>
      <c r="K2025">
        <v>15</v>
      </c>
      <c r="L2025">
        <v>0</v>
      </c>
      <c r="M2025">
        <v>6</v>
      </c>
      <c r="O2025">
        <v>30</v>
      </c>
    </row>
    <row r="2026" spans="1:15" x14ac:dyDescent="0.25">
      <c r="A2026" t="str">
        <f t="shared" si="31"/>
        <v>62 DayApril-June 2024NHS BordersColorectal (screened only)</v>
      </c>
      <c r="B2026" t="s">
        <v>262</v>
      </c>
      <c r="C2026" t="s">
        <v>256</v>
      </c>
      <c r="D2026" t="s">
        <v>164</v>
      </c>
      <c r="E2026" t="s">
        <v>28</v>
      </c>
      <c r="F2026">
        <v>4</v>
      </c>
      <c r="G2026" t="s">
        <v>266</v>
      </c>
      <c r="H2026" t="s">
        <v>313</v>
      </c>
      <c r="I2026">
        <v>0</v>
      </c>
      <c r="J2026">
        <v>0</v>
      </c>
      <c r="K2026">
        <v>4</v>
      </c>
      <c r="L2026">
        <v>0</v>
      </c>
      <c r="M2026">
        <v>2</v>
      </c>
    </row>
    <row r="2027" spans="1:15" x14ac:dyDescent="0.25">
      <c r="A2027" t="str">
        <f t="shared" si="31"/>
        <v>62 DayApril-June 2024NHS BordersHead &amp; Neck</v>
      </c>
      <c r="B2027" t="s">
        <v>262</v>
      </c>
      <c r="C2027" t="s">
        <v>256</v>
      </c>
      <c r="D2027" t="s">
        <v>164</v>
      </c>
      <c r="E2027" t="s">
        <v>29</v>
      </c>
      <c r="F2027">
        <v>9</v>
      </c>
      <c r="G2027" t="s">
        <v>320</v>
      </c>
      <c r="H2027" t="s">
        <v>274</v>
      </c>
      <c r="I2027">
        <v>1</v>
      </c>
      <c r="J2027">
        <v>16.6666666666667</v>
      </c>
      <c r="K2027">
        <v>5</v>
      </c>
      <c r="L2027">
        <v>0</v>
      </c>
      <c r="M2027">
        <v>4</v>
      </c>
      <c r="O2027">
        <v>30</v>
      </c>
    </row>
    <row r="2028" spans="1:15" x14ac:dyDescent="0.25">
      <c r="A2028" t="str">
        <f t="shared" si="31"/>
        <v>62 DayApril-June 2024NHS BordersLung</v>
      </c>
      <c r="B2028" t="s">
        <v>262</v>
      </c>
      <c r="C2028" t="s">
        <v>256</v>
      </c>
      <c r="D2028" t="s">
        <v>164</v>
      </c>
      <c r="E2028" t="s">
        <v>30</v>
      </c>
      <c r="F2028">
        <v>23</v>
      </c>
      <c r="G2028" t="s">
        <v>321</v>
      </c>
      <c r="H2028" t="s">
        <v>287</v>
      </c>
      <c r="I2028">
        <v>2</v>
      </c>
      <c r="J2028">
        <v>14.285714285714301</v>
      </c>
      <c r="K2028">
        <v>12</v>
      </c>
      <c r="L2028">
        <v>1</v>
      </c>
      <c r="M2028">
        <v>2</v>
      </c>
    </row>
    <row r="2029" spans="1:15" x14ac:dyDescent="0.25">
      <c r="A2029" t="str">
        <f t="shared" si="31"/>
        <v>62 DayApril-June 2024NHS BordersLymphoma</v>
      </c>
      <c r="B2029" t="s">
        <v>262</v>
      </c>
      <c r="C2029" t="s">
        <v>256</v>
      </c>
      <c r="D2029" t="s">
        <v>164</v>
      </c>
      <c r="E2029" t="s">
        <v>31</v>
      </c>
      <c r="F2029">
        <v>5</v>
      </c>
      <c r="G2029" t="s">
        <v>320</v>
      </c>
      <c r="H2029" t="s">
        <v>306</v>
      </c>
      <c r="I2029">
        <v>0</v>
      </c>
      <c r="J2029">
        <v>0</v>
      </c>
      <c r="K2029">
        <v>2</v>
      </c>
      <c r="L2029">
        <v>0</v>
      </c>
      <c r="M2029">
        <v>0</v>
      </c>
    </row>
    <row r="2030" spans="1:15" x14ac:dyDescent="0.25">
      <c r="A2030" t="str">
        <f t="shared" si="31"/>
        <v>62 DayApril-June 2024NHS BordersMelanoma</v>
      </c>
      <c r="B2030" t="s">
        <v>262</v>
      </c>
      <c r="C2030" t="s">
        <v>256</v>
      </c>
      <c r="D2030" t="s">
        <v>164</v>
      </c>
      <c r="E2030" t="s">
        <v>32</v>
      </c>
      <c r="F2030">
        <v>12</v>
      </c>
      <c r="G2030" t="s">
        <v>320</v>
      </c>
      <c r="H2030" t="s">
        <v>321</v>
      </c>
      <c r="I2030">
        <v>0</v>
      </c>
      <c r="J2030">
        <v>0</v>
      </c>
      <c r="K2030">
        <v>9</v>
      </c>
      <c r="L2030">
        <v>0</v>
      </c>
      <c r="M2030">
        <v>0</v>
      </c>
    </row>
    <row r="2031" spans="1:15" x14ac:dyDescent="0.25">
      <c r="A2031" t="str">
        <f t="shared" si="31"/>
        <v>62 DayApril-June 2024NHS BordersOvarian</v>
      </c>
      <c r="B2031" t="s">
        <v>262</v>
      </c>
      <c r="C2031" t="s">
        <v>256</v>
      </c>
      <c r="D2031" t="s">
        <v>164</v>
      </c>
      <c r="E2031" t="s">
        <v>33</v>
      </c>
      <c r="F2031">
        <v>4</v>
      </c>
      <c r="G2031" t="s">
        <v>266</v>
      </c>
      <c r="H2031" t="s">
        <v>313</v>
      </c>
      <c r="I2031">
        <v>1</v>
      </c>
      <c r="J2031">
        <v>25</v>
      </c>
      <c r="K2031">
        <v>3</v>
      </c>
      <c r="L2031">
        <v>0</v>
      </c>
      <c r="M2031">
        <v>2</v>
      </c>
    </row>
    <row r="2032" spans="1:15" x14ac:dyDescent="0.25">
      <c r="A2032" t="str">
        <f t="shared" si="31"/>
        <v>62 DayApril-June 2024NHS BordersUpper GI</v>
      </c>
      <c r="B2032" t="s">
        <v>262</v>
      </c>
      <c r="C2032" t="s">
        <v>256</v>
      </c>
      <c r="D2032" t="s">
        <v>164</v>
      </c>
      <c r="E2032" t="s">
        <v>34</v>
      </c>
      <c r="F2032">
        <v>14</v>
      </c>
      <c r="G2032" t="s">
        <v>306</v>
      </c>
      <c r="H2032" t="s">
        <v>273</v>
      </c>
      <c r="I2032">
        <v>0</v>
      </c>
      <c r="J2032">
        <v>0</v>
      </c>
      <c r="K2032">
        <v>12</v>
      </c>
      <c r="L2032">
        <v>1</v>
      </c>
      <c r="M2032">
        <v>3</v>
      </c>
      <c r="O2032">
        <v>29</v>
      </c>
    </row>
    <row r="2033" spans="1:15" x14ac:dyDescent="0.25">
      <c r="A2033" t="str">
        <f t="shared" si="31"/>
        <v>62 DayApril-June 2024NHS BordersUpper GI - Hepatopancreatobiliary</v>
      </c>
      <c r="B2033" t="s">
        <v>262</v>
      </c>
      <c r="C2033" t="s">
        <v>256</v>
      </c>
      <c r="D2033" t="s">
        <v>164</v>
      </c>
      <c r="E2033" t="s">
        <v>203</v>
      </c>
      <c r="F2033">
        <v>5</v>
      </c>
      <c r="G2033" t="s">
        <v>316</v>
      </c>
      <c r="H2033" t="s">
        <v>313</v>
      </c>
      <c r="I2033">
        <v>0</v>
      </c>
      <c r="J2033">
        <v>0</v>
      </c>
      <c r="K2033">
        <v>4</v>
      </c>
      <c r="L2033">
        <v>1</v>
      </c>
      <c r="M2033">
        <v>1</v>
      </c>
    </row>
    <row r="2034" spans="1:15" x14ac:dyDescent="0.25">
      <c r="A2034" t="str">
        <f t="shared" si="31"/>
        <v>62 DayApril-June 2024NHS BordersUpper GI - Oesophagogastric</v>
      </c>
      <c r="B2034" t="s">
        <v>262</v>
      </c>
      <c r="C2034" t="s">
        <v>256</v>
      </c>
      <c r="D2034" t="s">
        <v>164</v>
      </c>
      <c r="E2034" t="s">
        <v>204</v>
      </c>
      <c r="F2034">
        <v>9</v>
      </c>
      <c r="G2034" t="s">
        <v>316</v>
      </c>
      <c r="H2034" t="s">
        <v>322</v>
      </c>
      <c r="I2034">
        <v>0</v>
      </c>
      <c r="J2034">
        <v>0</v>
      </c>
      <c r="K2034">
        <v>8</v>
      </c>
      <c r="L2034">
        <v>0</v>
      </c>
      <c r="M2034">
        <v>2</v>
      </c>
    </row>
    <row r="2035" spans="1:15" x14ac:dyDescent="0.25">
      <c r="A2035" t="str">
        <f t="shared" si="31"/>
        <v>62 DayApril-June 2024NHS BordersUrological</v>
      </c>
      <c r="B2035" t="s">
        <v>262</v>
      </c>
      <c r="C2035" t="s">
        <v>256</v>
      </c>
      <c r="D2035" t="s">
        <v>164</v>
      </c>
      <c r="E2035" t="s">
        <v>205</v>
      </c>
      <c r="F2035">
        <v>60</v>
      </c>
      <c r="G2035" t="s">
        <v>296</v>
      </c>
      <c r="H2035" t="s">
        <v>323</v>
      </c>
      <c r="I2035">
        <v>0</v>
      </c>
      <c r="J2035">
        <v>0</v>
      </c>
      <c r="K2035">
        <v>33</v>
      </c>
      <c r="L2035">
        <v>7</v>
      </c>
      <c r="M2035">
        <v>11</v>
      </c>
      <c r="N2035">
        <v>29</v>
      </c>
      <c r="O2035">
        <v>53</v>
      </c>
    </row>
    <row r="2036" spans="1:15" x14ac:dyDescent="0.25">
      <c r="A2036" t="str">
        <f t="shared" si="31"/>
        <v>62 DayApril-June 2024NHS BordersUrology - Bladder</v>
      </c>
      <c r="B2036" t="s">
        <v>262</v>
      </c>
      <c r="C2036" t="s">
        <v>256</v>
      </c>
      <c r="D2036" t="s">
        <v>164</v>
      </c>
      <c r="E2036" t="s">
        <v>206</v>
      </c>
      <c r="F2036">
        <v>7</v>
      </c>
      <c r="G2036" t="s">
        <v>320</v>
      </c>
      <c r="H2036" t="s">
        <v>313</v>
      </c>
      <c r="I2036">
        <v>0</v>
      </c>
      <c r="J2036">
        <v>0</v>
      </c>
      <c r="K2036">
        <v>4</v>
      </c>
      <c r="L2036">
        <v>0</v>
      </c>
      <c r="M2036">
        <v>4</v>
      </c>
      <c r="O2036">
        <v>8</v>
      </c>
    </row>
    <row r="2037" spans="1:15" x14ac:dyDescent="0.25">
      <c r="A2037" t="str">
        <f t="shared" si="31"/>
        <v>62 DayApril-June 2024NHS BordersUrology - Other</v>
      </c>
      <c r="B2037" t="s">
        <v>262</v>
      </c>
      <c r="C2037" t="s">
        <v>256</v>
      </c>
      <c r="D2037" t="s">
        <v>164</v>
      </c>
      <c r="E2037" t="s">
        <v>207</v>
      </c>
      <c r="F2037">
        <v>12</v>
      </c>
      <c r="G2037" t="s">
        <v>324</v>
      </c>
      <c r="H2037" t="s">
        <v>306</v>
      </c>
      <c r="I2037">
        <v>0</v>
      </c>
      <c r="J2037">
        <v>0</v>
      </c>
      <c r="K2037">
        <v>2</v>
      </c>
      <c r="L2037">
        <v>0</v>
      </c>
      <c r="M2037">
        <v>2</v>
      </c>
    </row>
    <row r="2038" spans="1:15" x14ac:dyDescent="0.25">
      <c r="A2038" t="str">
        <f t="shared" si="31"/>
        <v>62 DayApril-June 2024NHS BordersUrology - Prostate</v>
      </c>
      <c r="B2038" t="s">
        <v>262</v>
      </c>
      <c r="C2038" t="s">
        <v>256</v>
      </c>
      <c r="D2038" t="s">
        <v>164</v>
      </c>
      <c r="E2038" t="s">
        <v>208</v>
      </c>
      <c r="F2038">
        <v>41</v>
      </c>
      <c r="G2038" t="s">
        <v>287</v>
      </c>
      <c r="H2038" t="s">
        <v>296</v>
      </c>
      <c r="I2038">
        <v>0</v>
      </c>
      <c r="J2038">
        <v>0</v>
      </c>
      <c r="K2038">
        <v>27</v>
      </c>
      <c r="L2038">
        <v>7</v>
      </c>
      <c r="M2038">
        <v>5</v>
      </c>
      <c r="N2038">
        <v>29</v>
      </c>
      <c r="O2038">
        <v>149</v>
      </c>
    </row>
    <row r="2039" spans="1:15" x14ac:dyDescent="0.25">
      <c r="A2039" t="str">
        <f t="shared" si="31"/>
        <v>62 DayApril-June 2024NHS Dumfries &amp; GallowayAll Cancer Types*</v>
      </c>
      <c r="B2039" t="s">
        <v>262</v>
      </c>
      <c r="C2039" t="s">
        <v>256</v>
      </c>
      <c r="D2039" t="s">
        <v>165</v>
      </c>
      <c r="E2039" t="s">
        <v>198</v>
      </c>
      <c r="F2039">
        <v>254</v>
      </c>
      <c r="G2039" t="s">
        <v>325</v>
      </c>
      <c r="H2039" t="s">
        <v>271</v>
      </c>
      <c r="I2039">
        <v>1</v>
      </c>
      <c r="J2039">
        <v>0.69930069930069905</v>
      </c>
      <c r="K2039">
        <v>142</v>
      </c>
      <c r="L2039">
        <v>26</v>
      </c>
      <c r="M2039">
        <v>40</v>
      </c>
      <c r="N2039">
        <v>16</v>
      </c>
      <c r="O2039">
        <v>22</v>
      </c>
    </row>
    <row r="2040" spans="1:15" x14ac:dyDescent="0.25">
      <c r="A2040" t="str">
        <f t="shared" si="31"/>
        <v>62 DayApril-June 2024NHS Dumfries &amp; GallowayAll Cancer Types* (screened excluded)</v>
      </c>
      <c r="B2040" t="s">
        <v>262</v>
      </c>
      <c r="C2040" t="s">
        <v>256</v>
      </c>
      <c r="D2040" t="s">
        <v>165</v>
      </c>
      <c r="E2040" t="s">
        <v>199</v>
      </c>
      <c r="F2040">
        <v>246</v>
      </c>
      <c r="G2040" t="s">
        <v>325</v>
      </c>
      <c r="H2040" t="s">
        <v>282</v>
      </c>
      <c r="I2040">
        <v>1</v>
      </c>
      <c r="J2040">
        <v>0.74074074074074103</v>
      </c>
      <c r="K2040">
        <v>134</v>
      </c>
      <c r="L2040">
        <v>24</v>
      </c>
      <c r="M2040">
        <v>36</v>
      </c>
      <c r="N2040">
        <v>16</v>
      </c>
      <c r="O2040">
        <v>20</v>
      </c>
    </row>
    <row r="2041" spans="1:15" x14ac:dyDescent="0.25">
      <c r="A2041" t="str">
        <f t="shared" si="31"/>
        <v>62 DayApril-June 2024NHS Dumfries &amp; GallowayAll Cancer Types* (screened only)</v>
      </c>
      <c r="B2041" t="s">
        <v>262</v>
      </c>
      <c r="C2041" t="s">
        <v>256</v>
      </c>
      <c r="D2041" t="s">
        <v>165</v>
      </c>
      <c r="E2041" t="s">
        <v>200</v>
      </c>
      <c r="F2041">
        <v>8</v>
      </c>
      <c r="G2041" t="s">
        <v>266</v>
      </c>
      <c r="H2041" t="s">
        <v>322</v>
      </c>
      <c r="I2041">
        <v>0</v>
      </c>
      <c r="J2041">
        <v>0</v>
      </c>
      <c r="K2041">
        <v>8</v>
      </c>
      <c r="L2041">
        <v>2</v>
      </c>
      <c r="M2041">
        <v>4</v>
      </c>
      <c r="O2041">
        <v>75</v>
      </c>
    </row>
    <row r="2042" spans="1:15" x14ac:dyDescent="0.25">
      <c r="A2042" t="str">
        <f t="shared" si="31"/>
        <v>62 DayApril-June 2024NHS Dumfries &amp; GallowayBreast</v>
      </c>
      <c r="B2042" t="s">
        <v>262</v>
      </c>
      <c r="C2042" t="s">
        <v>256</v>
      </c>
      <c r="D2042" t="s">
        <v>165</v>
      </c>
      <c r="E2042" t="s">
        <v>22</v>
      </c>
      <c r="F2042">
        <v>20</v>
      </c>
      <c r="G2042" t="s">
        <v>320</v>
      </c>
      <c r="H2042" t="s">
        <v>302</v>
      </c>
      <c r="I2042">
        <v>0</v>
      </c>
      <c r="J2042">
        <v>0</v>
      </c>
      <c r="K2042">
        <v>17</v>
      </c>
      <c r="L2042">
        <v>3</v>
      </c>
      <c r="M2042">
        <v>2</v>
      </c>
      <c r="N2042">
        <v>8</v>
      </c>
    </row>
    <row r="2043" spans="1:15" x14ac:dyDescent="0.25">
      <c r="A2043" t="str">
        <f t="shared" si="31"/>
        <v>62 DayApril-June 2024NHS Dumfries &amp; GallowayBreast (screened excluded)</v>
      </c>
      <c r="B2043" t="s">
        <v>262</v>
      </c>
      <c r="C2043" t="s">
        <v>256</v>
      </c>
      <c r="D2043" t="s">
        <v>165</v>
      </c>
      <c r="E2043" t="s">
        <v>201</v>
      </c>
      <c r="F2043">
        <v>20</v>
      </c>
      <c r="G2043" t="s">
        <v>320</v>
      </c>
      <c r="H2043" t="s">
        <v>302</v>
      </c>
      <c r="I2043">
        <v>0</v>
      </c>
      <c r="J2043">
        <v>0</v>
      </c>
      <c r="K2043">
        <v>17</v>
      </c>
      <c r="L2043">
        <v>3</v>
      </c>
      <c r="M2043">
        <v>2</v>
      </c>
      <c r="N2043">
        <v>8</v>
      </c>
    </row>
    <row r="2044" spans="1:15" x14ac:dyDescent="0.25">
      <c r="A2044" t="str">
        <f t="shared" si="31"/>
        <v>62 DayApril-June 2024NHS Dumfries &amp; GallowayCervical</v>
      </c>
      <c r="B2044" t="s">
        <v>262</v>
      </c>
      <c r="C2044" t="s">
        <v>256</v>
      </c>
      <c r="D2044" t="s">
        <v>165</v>
      </c>
      <c r="E2044" t="s">
        <v>23</v>
      </c>
      <c r="F2044">
        <v>3</v>
      </c>
      <c r="G2044" t="s">
        <v>316</v>
      </c>
      <c r="H2044" t="s">
        <v>306</v>
      </c>
      <c r="I2044">
        <v>0</v>
      </c>
      <c r="J2044">
        <v>0</v>
      </c>
      <c r="K2044">
        <v>2</v>
      </c>
      <c r="L2044">
        <v>1</v>
      </c>
      <c r="M2044">
        <v>0</v>
      </c>
    </row>
    <row r="2045" spans="1:15" x14ac:dyDescent="0.25">
      <c r="A2045" t="str">
        <f t="shared" si="31"/>
        <v>62 DayApril-June 2024NHS Dumfries &amp; GallowayCervical (screened excluded)</v>
      </c>
      <c r="B2045" t="s">
        <v>262</v>
      </c>
      <c r="C2045" t="s">
        <v>256</v>
      </c>
      <c r="D2045" t="s">
        <v>165</v>
      </c>
      <c r="E2045" t="s">
        <v>24</v>
      </c>
      <c r="F2045">
        <v>2</v>
      </c>
      <c r="G2045" t="s">
        <v>316</v>
      </c>
      <c r="H2045" t="s">
        <v>316</v>
      </c>
      <c r="I2045">
        <v>0</v>
      </c>
      <c r="J2045">
        <v>0</v>
      </c>
      <c r="K2045">
        <v>1</v>
      </c>
      <c r="L2045">
        <v>1</v>
      </c>
      <c r="M2045">
        <v>0</v>
      </c>
    </row>
    <row r="2046" spans="1:15" x14ac:dyDescent="0.25">
      <c r="A2046" t="str">
        <f t="shared" si="31"/>
        <v>62 DayApril-June 2024NHS Dumfries &amp; GallowayCervical (screened only)</v>
      </c>
      <c r="B2046" t="s">
        <v>262</v>
      </c>
      <c r="C2046" t="s">
        <v>256</v>
      </c>
      <c r="D2046" t="s">
        <v>165</v>
      </c>
      <c r="E2046" t="s">
        <v>25</v>
      </c>
      <c r="F2046">
        <v>1</v>
      </c>
      <c r="G2046" t="s">
        <v>266</v>
      </c>
      <c r="H2046" t="s">
        <v>316</v>
      </c>
      <c r="I2046">
        <v>0</v>
      </c>
      <c r="J2046">
        <v>0</v>
      </c>
      <c r="K2046">
        <v>1</v>
      </c>
      <c r="L2046">
        <v>0</v>
      </c>
      <c r="M2046">
        <v>0</v>
      </c>
    </row>
    <row r="2047" spans="1:15" x14ac:dyDescent="0.25">
      <c r="A2047" t="str">
        <f t="shared" si="31"/>
        <v>62 DayApril-June 2024NHS Dumfries &amp; GallowayColorectal</v>
      </c>
      <c r="B2047" t="s">
        <v>262</v>
      </c>
      <c r="C2047" t="s">
        <v>256</v>
      </c>
      <c r="D2047" t="s">
        <v>165</v>
      </c>
      <c r="E2047" t="s">
        <v>26</v>
      </c>
      <c r="F2047">
        <v>35</v>
      </c>
      <c r="G2047" t="s">
        <v>287</v>
      </c>
      <c r="H2047" t="s">
        <v>326</v>
      </c>
      <c r="I2047">
        <v>1</v>
      </c>
      <c r="J2047">
        <v>4.7619047619047601</v>
      </c>
      <c r="K2047">
        <v>20</v>
      </c>
      <c r="L2047">
        <v>6</v>
      </c>
      <c r="M2047">
        <v>10</v>
      </c>
      <c r="N2047">
        <v>29</v>
      </c>
      <c r="O2047">
        <v>24</v>
      </c>
    </row>
    <row r="2048" spans="1:15" x14ac:dyDescent="0.25">
      <c r="A2048" t="str">
        <f t="shared" si="31"/>
        <v>62 DayApril-June 2024NHS Dumfries &amp; GallowayColorectal (screened excluded)</v>
      </c>
      <c r="B2048" t="s">
        <v>262</v>
      </c>
      <c r="C2048" t="s">
        <v>256</v>
      </c>
      <c r="D2048" t="s">
        <v>165</v>
      </c>
      <c r="E2048" t="s">
        <v>27</v>
      </c>
      <c r="F2048">
        <v>28</v>
      </c>
      <c r="G2048" t="s">
        <v>287</v>
      </c>
      <c r="H2048" t="s">
        <v>287</v>
      </c>
      <c r="I2048">
        <v>1</v>
      </c>
      <c r="J2048">
        <v>7.1428571428571397</v>
      </c>
      <c r="K2048">
        <v>13</v>
      </c>
      <c r="L2048">
        <v>4</v>
      </c>
      <c r="M2048">
        <v>6</v>
      </c>
      <c r="N2048">
        <v>16</v>
      </c>
      <c r="O2048">
        <v>13</v>
      </c>
    </row>
    <row r="2049" spans="1:15" x14ac:dyDescent="0.25">
      <c r="A2049" t="str">
        <f t="shared" si="31"/>
        <v>62 DayApril-June 2024NHS Dumfries &amp; GallowayColorectal (screened only)</v>
      </c>
      <c r="B2049" t="s">
        <v>262</v>
      </c>
      <c r="C2049" t="s">
        <v>256</v>
      </c>
      <c r="D2049" t="s">
        <v>165</v>
      </c>
      <c r="E2049" t="s">
        <v>28</v>
      </c>
      <c r="F2049">
        <v>7</v>
      </c>
      <c r="G2049" t="s">
        <v>266</v>
      </c>
      <c r="H2049" t="s">
        <v>272</v>
      </c>
      <c r="I2049">
        <v>0</v>
      </c>
      <c r="J2049">
        <v>0</v>
      </c>
      <c r="K2049">
        <v>7</v>
      </c>
      <c r="L2049">
        <v>2</v>
      </c>
      <c r="M2049">
        <v>4</v>
      </c>
      <c r="O2049">
        <v>75</v>
      </c>
    </row>
    <row r="2050" spans="1:15" x14ac:dyDescent="0.25">
      <c r="A2050" t="str">
        <f t="shared" si="31"/>
        <v>62 DayApril-June 2024NHS Dumfries &amp; GallowayHead &amp; Neck</v>
      </c>
      <c r="B2050" t="s">
        <v>262</v>
      </c>
      <c r="C2050" t="s">
        <v>256</v>
      </c>
      <c r="D2050" t="s">
        <v>165</v>
      </c>
      <c r="E2050" t="s">
        <v>29</v>
      </c>
      <c r="F2050">
        <v>10</v>
      </c>
      <c r="G2050" t="s">
        <v>306</v>
      </c>
      <c r="H2050" t="s">
        <v>322</v>
      </c>
      <c r="I2050">
        <v>0</v>
      </c>
      <c r="J2050">
        <v>0</v>
      </c>
      <c r="K2050">
        <v>8</v>
      </c>
      <c r="L2050">
        <v>0</v>
      </c>
      <c r="M2050">
        <v>5</v>
      </c>
      <c r="O2050">
        <v>14</v>
      </c>
    </row>
    <row r="2051" spans="1:15" x14ac:dyDescent="0.25">
      <c r="A2051" t="str">
        <f t="shared" ref="A2051:A2114" si="32">CONCATENATE(B2051,C2051,D2051,E2051)</f>
        <v>62 DayApril-June 2024NHS Dumfries &amp; GallowayLung</v>
      </c>
      <c r="B2051" t="s">
        <v>262</v>
      </c>
      <c r="C2051" t="s">
        <v>256</v>
      </c>
      <c r="D2051" t="s">
        <v>165</v>
      </c>
      <c r="E2051" t="s">
        <v>30</v>
      </c>
      <c r="F2051">
        <v>54</v>
      </c>
      <c r="G2051" t="s">
        <v>327</v>
      </c>
      <c r="H2051" t="s">
        <v>328</v>
      </c>
      <c r="I2051">
        <v>0</v>
      </c>
      <c r="J2051">
        <v>0</v>
      </c>
      <c r="K2051">
        <v>26</v>
      </c>
      <c r="L2051">
        <v>1</v>
      </c>
      <c r="M2051">
        <v>8</v>
      </c>
      <c r="O2051">
        <v>16</v>
      </c>
    </row>
    <row r="2052" spans="1:15" x14ac:dyDescent="0.25">
      <c r="A2052" t="str">
        <f t="shared" si="32"/>
        <v>62 DayApril-June 2024NHS Dumfries &amp; GallowayLymphoma</v>
      </c>
      <c r="B2052" t="s">
        <v>262</v>
      </c>
      <c r="C2052" t="s">
        <v>256</v>
      </c>
      <c r="D2052" t="s">
        <v>165</v>
      </c>
      <c r="E2052" t="s">
        <v>31</v>
      </c>
      <c r="F2052">
        <v>13</v>
      </c>
      <c r="G2052" t="s">
        <v>321</v>
      </c>
      <c r="H2052" t="s">
        <v>313</v>
      </c>
      <c r="I2052">
        <v>0</v>
      </c>
      <c r="J2052">
        <v>0</v>
      </c>
      <c r="K2052">
        <v>4</v>
      </c>
      <c r="L2052">
        <v>0</v>
      </c>
      <c r="M2052">
        <v>3</v>
      </c>
      <c r="O2052">
        <v>22</v>
      </c>
    </row>
    <row r="2053" spans="1:15" x14ac:dyDescent="0.25">
      <c r="A2053" t="str">
        <f t="shared" si="32"/>
        <v>62 DayApril-June 2024NHS Dumfries &amp; GallowayMelanoma</v>
      </c>
      <c r="B2053" t="s">
        <v>262</v>
      </c>
      <c r="C2053" t="s">
        <v>256</v>
      </c>
      <c r="D2053" t="s">
        <v>165</v>
      </c>
      <c r="E2053" t="s">
        <v>32</v>
      </c>
      <c r="F2053">
        <v>17</v>
      </c>
      <c r="G2053" t="s">
        <v>273</v>
      </c>
      <c r="H2053" t="s">
        <v>312</v>
      </c>
      <c r="I2053">
        <v>0</v>
      </c>
      <c r="J2053">
        <v>0</v>
      </c>
      <c r="K2053">
        <v>5</v>
      </c>
      <c r="L2053">
        <v>0</v>
      </c>
      <c r="M2053">
        <v>0</v>
      </c>
    </row>
    <row r="2054" spans="1:15" x14ac:dyDescent="0.25">
      <c r="A2054" t="str">
        <f t="shared" si="32"/>
        <v>62 DayApril-June 2024NHS Dumfries &amp; GallowayOvarian</v>
      </c>
      <c r="B2054" t="s">
        <v>262</v>
      </c>
      <c r="C2054" t="s">
        <v>256</v>
      </c>
      <c r="D2054" t="s">
        <v>165</v>
      </c>
      <c r="E2054" t="s">
        <v>33</v>
      </c>
      <c r="F2054">
        <v>3</v>
      </c>
      <c r="G2054" t="s">
        <v>316</v>
      </c>
      <c r="H2054" t="s">
        <v>306</v>
      </c>
      <c r="I2054">
        <v>0</v>
      </c>
      <c r="J2054">
        <v>0</v>
      </c>
      <c r="K2054">
        <v>2</v>
      </c>
      <c r="L2054">
        <v>1</v>
      </c>
      <c r="M2054">
        <v>0</v>
      </c>
    </row>
    <row r="2055" spans="1:15" x14ac:dyDescent="0.25">
      <c r="A2055" t="str">
        <f t="shared" si="32"/>
        <v>62 DayApril-June 2024NHS Dumfries &amp; GallowayUpper GI</v>
      </c>
      <c r="B2055" t="s">
        <v>262</v>
      </c>
      <c r="C2055" t="s">
        <v>256</v>
      </c>
      <c r="D2055" t="s">
        <v>165</v>
      </c>
      <c r="E2055" t="s">
        <v>34</v>
      </c>
      <c r="F2055">
        <v>26</v>
      </c>
      <c r="G2055" t="s">
        <v>321</v>
      </c>
      <c r="H2055" t="s">
        <v>302</v>
      </c>
      <c r="I2055">
        <v>0</v>
      </c>
      <c r="J2055">
        <v>0</v>
      </c>
      <c r="K2055">
        <v>17</v>
      </c>
      <c r="L2055">
        <v>2</v>
      </c>
      <c r="M2055">
        <v>2</v>
      </c>
    </row>
    <row r="2056" spans="1:15" x14ac:dyDescent="0.25">
      <c r="A2056" t="str">
        <f t="shared" si="32"/>
        <v>62 DayApril-June 2024NHS Dumfries &amp; GallowayUpper GI - Hepatopancreatobiliary</v>
      </c>
      <c r="B2056" t="s">
        <v>262</v>
      </c>
      <c r="C2056" t="s">
        <v>256</v>
      </c>
      <c r="D2056" t="s">
        <v>165</v>
      </c>
      <c r="E2056" t="s">
        <v>203</v>
      </c>
      <c r="F2056">
        <v>15</v>
      </c>
      <c r="G2056" t="s">
        <v>312</v>
      </c>
      <c r="H2056" t="s">
        <v>324</v>
      </c>
      <c r="I2056">
        <v>0</v>
      </c>
      <c r="J2056">
        <v>0</v>
      </c>
      <c r="K2056">
        <v>10</v>
      </c>
      <c r="L2056">
        <v>1</v>
      </c>
      <c r="M2056">
        <v>1</v>
      </c>
    </row>
    <row r="2057" spans="1:15" x14ac:dyDescent="0.25">
      <c r="A2057" t="str">
        <f t="shared" si="32"/>
        <v>62 DayApril-June 2024NHS Dumfries &amp; GallowayUpper GI - Oesophagogastric</v>
      </c>
      <c r="B2057" t="s">
        <v>262</v>
      </c>
      <c r="C2057" t="s">
        <v>256</v>
      </c>
      <c r="D2057" t="s">
        <v>165</v>
      </c>
      <c r="E2057" t="s">
        <v>204</v>
      </c>
      <c r="F2057">
        <v>11</v>
      </c>
      <c r="G2057" t="s">
        <v>313</v>
      </c>
      <c r="H2057" t="s">
        <v>272</v>
      </c>
      <c r="I2057">
        <v>0</v>
      </c>
      <c r="J2057">
        <v>0</v>
      </c>
      <c r="K2057">
        <v>7</v>
      </c>
      <c r="L2057">
        <v>1</v>
      </c>
      <c r="M2057">
        <v>1</v>
      </c>
    </row>
    <row r="2058" spans="1:15" x14ac:dyDescent="0.25">
      <c r="A2058" t="str">
        <f t="shared" si="32"/>
        <v>62 DayApril-June 2024NHS Dumfries &amp; GallowayUrological</v>
      </c>
      <c r="B2058" t="s">
        <v>262</v>
      </c>
      <c r="C2058" t="s">
        <v>256</v>
      </c>
      <c r="D2058" t="s">
        <v>165</v>
      </c>
      <c r="E2058" t="s">
        <v>205</v>
      </c>
      <c r="F2058">
        <v>73</v>
      </c>
      <c r="G2058" t="s">
        <v>280</v>
      </c>
      <c r="H2058" t="s">
        <v>329</v>
      </c>
      <c r="I2058">
        <v>0</v>
      </c>
      <c r="J2058">
        <v>0</v>
      </c>
      <c r="K2058">
        <v>41</v>
      </c>
      <c r="L2058">
        <v>12</v>
      </c>
      <c r="M2058">
        <v>10</v>
      </c>
      <c r="N2058">
        <v>16</v>
      </c>
      <c r="O2058">
        <v>36</v>
      </c>
    </row>
    <row r="2059" spans="1:15" x14ac:dyDescent="0.25">
      <c r="A2059" t="str">
        <f t="shared" si="32"/>
        <v>62 DayApril-June 2024NHS Dumfries &amp; GallowayUrology - Bladder</v>
      </c>
      <c r="B2059" t="s">
        <v>262</v>
      </c>
      <c r="C2059" t="s">
        <v>256</v>
      </c>
      <c r="D2059" t="s">
        <v>165</v>
      </c>
      <c r="E2059" t="s">
        <v>206</v>
      </c>
      <c r="F2059">
        <v>8</v>
      </c>
      <c r="G2059" t="s">
        <v>306</v>
      </c>
      <c r="H2059" t="s">
        <v>274</v>
      </c>
      <c r="I2059">
        <v>0</v>
      </c>
      <c r="J2059">
        <v>0</v>
      </c>
      <c r="K2059">
        <v>6</v>
      </c>
      <c r="L2059">
        <v>1</v>
      </c>
      <c r="M2059">
        <v>0</v>
      </c>
    </row>
    <row r="2060" spans="1:15" x14ac:dyDescent="0.25">
      <c r="A2060" t="str">
        <f t="shared" si="32"/>
        <v>62 DayApril-June 2024NHS Dumfries &amp; GallowayUrology - Other</v>
      </c>
      <c r="B2060" t="s">
        <v>262</v>
      </c>
      <c r="C2060" t="s">
        <v>256</v>
      </c>
      <c r="D2060" t="s">
        <v>165</v>
      </c>
      <c r="E2060" t="s">
        <v>207</v>
      </c>
      <c r="F2060">
        <v>11</v>
      </c>
      <c r="G2060" t="s">
        <v>274</v>
      </c>
      <c r="H2060" t="s">
        <v>312</v>
      </c>
      <c r="I2060">
        <v>0</v>
      </c>
      <c r="J2060">
        <v>0</v>
      </c>
      <c r="K2060">
        <v>5</v>
      </c>
      <c r="L2060">
        <v>0</v>
      </c>
      <c r="M2060">
        <v>1</v>
      </c>
    </row>
    <row r="2061" spans="1:15" x14ac:dyDescent="0.25">
      <c r="A2061" t="str">
        <f t="shared" si="32"/>
        <v>62 DayApril-June 2024NHS Dumfries &amp; GallowayUrology - Prostate</v>
      </c>
      <c r="B2061" t="s">
        <v>262</v>
      </c>
      <c r="C2061" t="s">
        <v>256</v>
      </c>
      <c r="D2061" t="s">
        <v>165</v>
      </c>
      <c r="E2061" t="s">
        <v>208</v>
      </c>
      <c r="F2061">
        <v>54</v>
      </c>
      <c r="G2061" t="s">
        <v>330</v>
      </c>
      <c r="H2061" t="s">
        <v>314</v>
      </c>
      <c r="I2061">
        <v>0</v>
      </c>
      <c r="J2061">
        <v>0</v>
      </c>
      <c r="K2061">
        <v>30</v>
      </c>
      <c r="L2061">
        <v>11</v>
      </c>
      <c r="M2061">
        <v>9</v>
      </c>
      <c r="N2061">
        <v>16</v>
      </c>
      <c r="O2061">
        <v>35</v>
      </c>
    </row>
    <row r="2062" spans="1:15" x14ac:dyDescent="0.25">
      <c r="A2062" t="str">
        <f t="shared" si="32"/>
        <v>62 DayApril-June 2024NHS FifeAll Cancer Types*</v>
      </c>
      <c r="B2062" t="s">
        <v>262</v>
      </c>
      <c r="C2062" t="s">
        <v>256</v>
      </c>
      <c r="D2062" t="s">
        <v>166</v>
      </c>
      <c r="E2062" t="s">
        <v>198</v>
      </c>
      <c r="F2062">
        <v>501</v>
      </c>
      <c r="G2062" t="s">
        <v>331</v>
      </c>
      <c r="H2062" t="s">
        <v>332</v>
      </c>
      <c r="I2062">
        <v>13</v>
      </c>
      <c r="J2062">
        <v>4.1401273885350296</v>
      </c>
      <c r="K2062">
        <v>301</v>
      </c>
      <c r="L2062">
        <v>38</v>
      </c>
      <c r="M2062">
        <v>92</v>
      </c>
      <c r="N2062">
        <v>10</v>
      </c>
      <c r="O2062">
        <v>21</v>
      </c>
    </row>
    <row r="2063" spans="1:15" x14ac:dyDescent="0.25">
      <c r="A2063" t="str">
        <f t="shared" si="32"/>
        <v>62 DayApril-June 2024NHS FifeAll Cancer Types* (screened excluded)</v>
      </c>
      <c r="B2063" t="s">
        <v>262</v>
      </c>
      <c r="C2063" t="s">
        <v>256</v>
      </c>
      <c r="D2063" t="s">
        <v>166</v>
      </c>
      <c r="E2063" t="s">
        <v>199</v>
      </c>
      <c r="F2063">
        <v>482</v>
      </c>
      <c r="G2063" t="s">
        <v>331</v>
      </c>
      <c r="H2063" t="s">
        <v>333</v>
      </c>
      <c r="I2063">
        <v>12</v>
      </c>
      <c r="J2063">
        <v>4.0677966101694896</v>
      </c>
      <c r="K2063">
        <v>283</v>
      </c>
      <c r="L2063">
        <v>33</v>
      </c>
      <c r="M2063">
        <v>79</v>
      </c>
      <c r="N2063">
        <v>10</v>
      </c>
      <c r="O2063">
        <v>21</v>
      </c>
    </row>
    <row r="2064" spans="1:15" x14ac:dyDescent="0.25">
      <c r="A2064" t="str">
        <f t="shared" si="32"/>
        <v>62 DayApril-June 2024NHS FifeAll Cancer Types* (screened only)</v>
      </c>
      <c r="B2064" t="s">
        <v>262</v>
      </c>
      <c r="C2064" t="s">
        <v>256</v>
      </c>
      <c r="D2064" t="s">
        <v>166</v>
      </c>
      <c r="E2064" t="s">
        <v>200</v>
      </c>
      <c r="F2064">
        <v>19</v>
      </c>
      <c r="G2064" t="s">
        <v>266</v>
      </c>
      <c r="H2064" t="s">
        <v>286</v>
      </c>
      <c r="I2064">
        <v>1</v>
      </c>
      <c r="J2064">
        <v>5.2631578947368398</v>
      </c>
      <c r="K2064">
        <v>18</v>
      </c>
      <c r="L2064">
        <v>5</v>
      </c>
      <c r="M2064">
        <v>13</v>
      </c>
      <c r="N2064">
        <v>12</v>
      </c>
      <c r="O2064">
        <v>14</v>
      </c>
    </row>
    <row r="2065" spans="1:15" x14ac:dyDescent="0.25">
      <c r="A2065" t="str">
        <f t="shared" si="32"/>
        <v>62 DayApril-June 2024NHS FifeBreast</v>
      </c>
      <c r="B2065" t="s">
        <v>262</v>
      </c>
      <c r="C2065" t="s">
        <v>256</v>
      </c>
      <c r="D2065" t="s">
        <v>166</v>
      </c>
      <c r="E2065" t="s">
        <v>22</v>
      </c>
      <c r="F2065">
        <v>44</v>
      </c>
      <c r="G2065" t="s">
        <v>302</v>
      </c>
      <c r="H2065" t="s">
        <v>296</v>
      </c>
      <c r="I2065">
        <v>0</v>
      </c>
      <c r="J2065">
        <v>0</v>
      </c>
      <c r="K2065">
        <v>27</v>
      </c>
      <c r="L2065">
        <v>5</v>
      </c>
      <c r="M2065">
        <v>5</v>
      </c>
      <c r="N2065">
        <v>2</v>
      </c>
      <c r="O2065">
        <v>21</v>
      </c>
    </row>
    <row r="2066" spans="1:15" x14ac:dyDescent="0.25">
      <c r="A2066" t="str">
        <f t="shared" si="32"/>
        <v>62 DayApril-June 2024NHS FifeBreast (screened excluded)</v>
      </c>
      <c r="B2066" t="s">
        <v>262</v>
      </c>
      <c r="C2066" t="s">
        <v>256</v>
      </c>
      <c r="D2066" t="s">
        <v>166</v>
      </c>
      <c r="E2066" t="s">
        <v>201</v>
      </c>
      <c r="F2066">
        <v>44</v>
      </c>
      <c r="G2066" t="s">
        <v>302</v>
      </c>
      <c r="H2066" t="s">
        <v>296</v>
      </c>
      <c r="I2066">
        <v>0</v>
      </c>
      <c r="J2066">
        <v>0</v>
      </c>
      <c r="K2066">
        <v>27</v>
      </c>
      <c r="L2066">
        <v>5</v>
      </c>
      <c r="M2066">
        <v>5</v>
      </c>
      <c r="N2066">
        <v>2</v>
      </c>
      <c r="O2066">
        <v>21</v>
      </c>
    </row>
    <row r="2067" spans="1:15" x14ac:dyDescent="0.25">
      <c r="A2067" t="str">
        <f t="shared" si="32"/>
        <v>62 DayApril-June 2024NHS FifeCervical</v>
      </c>
      <c r="B2067" t="s">
        <v>262</v>
      </c>
      <c r="C2067" t="s">
        <v>256</v>
      </c>
      <c r="D2067" t="s">
        <v>166</v>
      </c>
      <c r="E2067" t="s">
        <v>23</v>
      </c>
      <c r="F2067">
        <v>5</v>
      </c>
      <c r="G2067" t="s">
        <v>266</v>
      </c>
      <c r="H2067" t="s">
        <v>312</v>
      </c>
      <c r="I2067">
        <v>2</v>
      </c>
      <c r="J2067">
        <v>40</v>
      </c>
      <c r="K2067">
        <v>3</v>
      </c>
      <c r="L2067">
        <v>1</v>
      </c>
      <c r="M2067">
        <v>1</v>
      </c>
    </row>
    <row r="2068" spans="1:15" x14ac:dyDescent="0.25">
      <c r="A2068" t="str">
        <f t="shared" si="32"/>
        <v>62 DayApril-June 2024NHS FifeCervical (screened excluded)</v>
      </c>
      <c r="B2068" t="s">
        <v>262</v>
      </c>
      <c r="C2068" t="s">
        <v>256</v>
      </c>
      <c r="D2068" t="s">
        <v>166</v>
      </c>
      <c r="E2068" t="s">
        <v>24</v>
      </c>
      <c r="F2068">
        <v>2</v>
      </c>
      <c r="G2068" t="s">
        <v>266</v>
      </c>
      <c r="H2068" t="s">
        <v>306</v>
      </c>
      <c r="I2068">
        <v>1</v>
      </c>
      <c r="J2068">
        <v>50</v>
      </c>
      <c r="K2068">
        <v>1</v>
      </c>
      <c r="L2068">
        <v>0</v>
      </c>
      <c r="M2068">
        <v>0</v>
      </c>
    </row>
    <row r="2069" spans="1:15" x14ac:dyDescent="0.25">
      <c r="A2069" t="str">
        <f t="shared" si="32"/>
        <v>62 DayApril-June 2024NHS FifeCervical (screened only)</v>
      </c>
      <c r="B2069" t="s">
        <v>262</v>
      </c>
      <c r="C2069" t="s">
        <v>256</v>
      </c>
      <c r="D2069" t="s">
        <v>166</v>
      </c>
      <c r="E2069" t="s">
        <v>25</v>
      </c>
      <c r="F2069">
        <v>3</v>
      </c>
      <c r="G2069" t="s">
        <v>266</v>
      </c>
      <c r="H2069" t="s">
        <v>320</v>
      </c>
      <c r="I2069">
        <v>1</v>
      </c>
      <c r="J2069">
        <v>33.3333333333333</v>
      </c>
      <c r="K2069">
        <v>2</v>
      </c>
      <c r="L2069">
        <v>1</v>
      </c>
      <c r="M2069">
        <v>1</v>
      </c>
    </row>
    <row r="2070" spans="1:15" x14ac:dyDescent="0.25">
      <c r="A2070" t="str">
        <f t="shared" si="32"/>
        <v>62 DayApril-June 2024NHS FifeColorectal</v>
      </c>
      <c r="B2070" t="s">
        <v>262</v>
      </c>
      <c r="C2070" t="s">
        <v>256</v>
      </c>
      <c r="D2070" t="s">
        <v>166</v>
      </c>
      <c r="E2070" t="s">
        <v>26</v>
      </c>
      <c r="F2070">
        <v>67</v>
      </c>
      <c r="G2070" t="s">
        <v>324</v>
      </c>
      <c r="H2070" t="s">
        <v>291</v>
      </c>
      <c r="I2070">
        <v>1</v>
      </c>
      <c r="J2070">
        <v>1.7543859649122799</v>
      </c>
      <c r="K2070">
        <v>56</v>
      </c>
      <c r="L2070">
        <v>9</v>
      </c>
      <c r="M2070">
        <v>28</v>
      </c>
      <c r="N2070">
        <v>12</v>
      </c>
      <c r="O2070">
        <v>14</v>
      </c>
    </row>
    <row r="2071" spans="1:15" x14ac:dyDescent="0.25">
      <c r="A2071" t="str">
        <f t="shared" si="32"/>
        <v>62 DayApril-June 2024NHS FifeColorectal (screened excluded)</v>
      </c>
      <c r="B2071" t="s">
        <v>262</v>
      </c>
      <c r="C2071" t="s">
        <v>256</v>
      </c>
      <c r="D2071" t="s">
        <v>166</v>
      </c>
      <c r="E2071" t="s">
        <v>27</v>
      </c>
      <c r="F2071">
        <v>51</v>
      </c>
      <c r="G2071" t="s">
        <v>324</v>
      </c>
      <c r="H2071" t="s">
        <v>329</v>
      </c>
      <c r="I2071">
        <v>1</v>
      </c>
      <c r="J2071">
        <v>2.4390243902439002</v>
      </c>
      <c r="K2071">
        <v>40</v>
      </c>
      <c r="L2071">
        <v>5</v>
      </c>
      <c r="M2071">
        <v>16</v>
      </c>
      <c r="N2071">
        <v>11</v>
      </c>
      <c r="O2071">
        <v>20</v>
      </c>
    </row>
    <row r="2072" spans="1:15" x14ac:dyDescent="0.25">
      <c r="A2072" t="str">
        <f t="shared" si="32"/>
        <v>62 DayApril-June 2024NHS FifeColorectal (screened only)</v>
      </c>
      <c r="B2072" t="s">
        <v>262</v>
      </c>
      <c r="C2072" t="s">
        <v>256</v>
      </c>
      <c r="D2072" t="s">
        <v>166</v>
      </c>
      <c r="E2072" t="s">
        <v>28</v>
      </c>
      <c r="F2072">
        <v>16</v>
      </c>
      <c r="G2072" t="s">
        <v>266</v>
      </c>
      <c r="H2072" t="s">
        <v>334</v>
      </c>
      <c r="I2072">
        <v>0</v>
      </c>
      <c r="J2072">
        <v>0</v>
      </c>
      <c r="K2072">
        <v>16</v>
      </c>
      <c r="L2072">
        <v>4</v>
      </c>
      <c r="M2072">
        <v>12</v>
      </c>
      <c r="N2072">
        <v>12</v>
      </c>
      <c r="O2072">
        <v>14</v>
      </c>
    </row>
    <row r="2073" spans="1:15" x14ac:dyDescent="0.25">
      <c r="A2073" t="str">
        <f t="shared" si="32"/>
        <v>62 DayApril-June 2024NHS FifeHead &amp; Neck</v>
      </c>
      <c r="B2073" t="s">
        <v>262</v>
      </c>
      <c r="C2073" t="s">
        <v>256</v>
      </c>
      <c r="D2073" t="s">
        <v>166</v>
      </c>
      <c r="E2073" t="s">
        <v>29</v>
      </c>
      <c r="F2073">
        <v>28</v>
      </c>
      <c r="G2073" t="s">
        <v>311</v>
      </c>
      <c r="H2073" t="s">
        <v>284</v>
      </c>
      <c r="I2073">
        <v>1</v>
      </c>
      <c r="J2073">
        <v>6.6666666666666696</v>
      </c>
      <c r="K2073">
        <v>14</v>
      </c>
      <c r="L2073">
        <v>0</v>
      </c>
      <c r="M2073">
        <v>10</v>
      </c>
      <c r="O2073">
        <v>22</v>
      </c>
    </row>
    <row r="2074" spans="1:15" x14ac:dyDescent="0.25">
      <c r="A2074" t="str">
        <f t="shared" si="32"/>
        <v>62 DayApril-June 2024NHS FifeLung</v>
      </c>
      <c r="B2074" t="s">
        <v>262</v>
      </c>
      <c r="C2074" t="s">
        <v>256</v>
      </c>
      <c r="D2074" t="s">
        <v>166</v>
      </c>
      <c r="E2074" t="s">
        <v>30</v>
      </c>
      <c r="F2074">
        <v>101</v>
      </c>
      <c r="G2074" t="s">
        <v>292</v>
      </c>
      <c r="H2074" t="s">
        <v>335</v>
      </c>
      <c r="I2074">
        <v>5</v>
      </c>
      <c r="J2074">
        <v>8.1967213114754092</v>
      </c>
      <c r="K2074">
        <v>56</v>
      </c>
      <c r="L2074">
        <v>3</v>
      </c>
      <c r="M2074">
        <v>15</v>
      </c>
      <c r="N2074">
        <v>7</v>
      </c>
      <c r="O2074">
        <v>24</v>
      </c>
    </row>
    <row r="2075" spans="1:15" x14ac:dyDescent="0.25">
      <c r="A2075" t="str">
        <f t="shared" si="32"/>
        <v>62 DayApril-June 2024NHS FifeLymphoma</v>
      </c>
      <c r="B2075" t="s">
        <v>262</v>
      </c>
      <c r="C2075" t="s">
        <v>256</v>
      </c>
      <c r="D2075" t="s">
        <v>166</v>
      </c>
      <c r="E2075" t="s">
        <v>31</v>
      </c>
      <c r="F2075">
        <v>27</v>
      </c>
      <c r="G2075" t="s">
        <v>336</v>
      </c>
      <c r="H2075" t="s">
        <v>272</v>
      </c>
      <c r="I2075">
        <v>0</v>
      </c>
      <c r="J2075">
        <v>0</v>
      </c>
      <c r="K2075">
        <v>7</v>
      </c>
      <c r="L2075">
        <v>1</v>
      </c>
      <c r="M2075">
        <v>1</v>
      </c>
    </row>
    <row r="2076" spans="1:15" x14ac:dyDescent="0.25">
      <c r="A2076" t="str">
        <f t="shared" si="32"/>
        <v>62 DayApril-June 2024NHS FifeMelanoma</v>
      </c>
      <c r="B2076" t="s">
        <v>262</v>
      </c>
      <c r="C2076" t="s">
        <v>256</v>
      </c>
      <c r="D2076" t="s">
        <v>166</v>
      </c>
      <c r="E2076" t="s">
        <v>32</v>
      </c>
      <c r="F2076">
        <v>22</v>
      </c>
      <c r="G2076" t="s">
        <v>272</v>
      </c>
      <c r="H2076" t="s">
        <v>284</v>
      </c>
      <c r="I2076">
        <v>2</v>
      </c>
      <c r="J2076">
        <v>13.3333333333333</v>
      </c>
      <c r="K2076">
        <v>13</v>
      </c>
      <c r="L2076">
        <v>0</v>
      </c>
      <c r="M2076">
        <v>0</v>
      </c>
    </row>
    <row r="2077" spans="1:15" x14ac:dyDescent="0.25">
      <c r="A2077" t="str">
        <f t="shared" si="32"/>
        <v>62 DayApril-June 2024NHS FifeOvarian</v>
      </c>
      <c r="B2077" t="s">
        <v>262</v>
      </c>
      <c r="C2077" t="s">
        <v>256</v>
      </c>
      <c r="D2077" t="s">
        <v>166</v>
      </c>
      <c r="E2077" t="s">
        <v>33</v>
      </c>
      <c r="F2077">
        <v>7</v>
      </c>
      <c r="G2077" t="s">
        <v>320</v>
      </c>
      <c r="H2077" t="s">
        <v>313</v>
      </c>
      <c r="I2077">
        <v>0</v>
      </c>
      <c r="J2077">
        <v>0</v>
      </c>
      <c r="K2077">
        <v>4</v>
      </c>
      <c r="L2077">
        <v>0</v>
      </c>
      <c r="M2077">
        <v>1</v>
      </c>
    </row>
    <row r="2078" spans="1:15" x14ac:dyDescent="0.25">
      <c r="A2078" t="str">
        <f t="shared" si="32"/>
        <v>62 DayApril-June 2024NHS FifeUpper GI</v>
      </c>
      <c r="B2078" t="s">
        <v>262</v>
      </c>
      <c r="C2078" t="s">
        <v>256</v>
      </c>
      <c r="D2078" t="s">
        <v>166</v>
      </c>
      <c r="E2078" t="s">
        <v>34</v>
      </c>
      <c r="F2078">
        <v>52</v>
      </c>
      <c r="G2078" t="s">
        <v>307</v>
      </c>
      <c r="H2078" t="s">
        <v>337</v>
      </c>
      <c r="I2078">
        <v>2</v>
      </c>
      <c r="J2078">
        <v>5.8823529411764701</v>
      </c>
      <c r="K2078">
        <v>32</v>
      </c>
      <c r="L2078">
        <v>2</v>
      </c>
      <c r="M2078">
        <v>4</v>
      </c>
      <c r="O2078">
        <v>12</v>
      </c>
    </row>
    <row r="2079" spans="1:15" x14ac:dyDescent="0.25">
      <c r="A2079" t="str">
        <f t="shared" si="32"/>
        <v>62 DayApril-June 2024NHS FifeUpper GI - Hepatopancreatobiliary</v>
      </c>
      <c r="B2079" t="s">
        <v>262</v>
      </c>
      <c r="C2079" t="s">
        <v>256</v>
      </c>
      <c r="D2079" t="s">
        <v>166</v>
      </c>
      <c r="E2079" t="s">
        <v>203</v>
      </c>
      <c r="F2079">
        <v>34</v>
      </c>
      <c r="G2079" t="s">
        <v>287</v>
      </c>
      <c r="H2079" t="s">
        <v>336</v>
      </c>
      <c r="I2079">
        <v>1</v>
      </c>
      <c r="J2079">
        <v>5</v>
      </c>
      <c r="K2079">
        <v>19</v>
      </c>
      <c r="L2079">
        <v>1</v>
      </c>
      <c r="M2079">
        <v>1</v>
      </c>
    </row>
    <row r="2080" spans="1:15" x14ac:dyDescent="0.25">
      <c r="A2080" t="str">
        <f t="shared" si="32"/>
        <v>62 DayApril-June 2024NHS FifeUpper GI - Oesophagogastric</v>
      </c>
      <c r="B2080" t="s">
        <v>262</v>
      </c>
      <c r="C2080" t="s">
        <v>256</v>
      </c>
      <c r="D2080" t="s">
        <v>166</v>
      </c>
      <c r="E2080" t="s">
        <v>204</v>
      </c>
      <c r="F2080">
        <v>18</v>
      </c>
      <c r="G2080" t="s">
        <v>313</v>
      </c>
      <c r="H2080" t="s">
        <v>287</v>
      </c>
      <c r="I2080">
        <v>1</v>
      </c>
      <c r="J2080">
        <v>7.1428571428571397</v>
      </c>
      <c r="K2080">
        <v>13</v>
      </c>
      <c r="L2080">
        <v>1</v>
      </c>
      <c r="M2080">
        <v>3</v>
      </c>
      <c r="O2080">
        <v>11</v>
      </c>
    </row>
    <row r="2081" spans="1:15" x14ac:dyDescent="0.25">
      <c r="A2081" t="str">
        <f t="shared" si="32"/>
        <v>62 DayApril-June 2024NHS FifeUrological</v>
      </c>
      <c r="B2081" t="s">
        <v>262</v>
      </c>
      <c r="C2081" t="s">
        <v>256</v>
      </c>
      <c r="D2081" t="s">
        <v>166</v>
      </c>
      <c r="E2081" t="s">
        <v>205</v>
      </c>
      <c r="F2081">
        <v>148</v>
      </c>
      <c r="G2081" t="s">
        <v>338</v>
      </c>
      <c r="H2081" t="s">
        <v>339</v>
      </c>
      <c r="I2081">
        <v>0</v>
      </c>
      <c r="J2081">
        <v>0</v>
      </c>
      <c r="K2081">
        <v>89</v>
      </c>
      <c r="L2081">
        <v>17</v>
      </c>
      <c r="M2081">
        <v>27</v>
      </c>
      <c r="N2081">
        <v>13</v>
      </c>
      <c r="O2081">
        <v>28</v>
      </c>
    </row>
    <row r="2082" spans="1:15" x14ac:dyDescent="0.25">
      <c r="A2082" t="str">
        <f t="shared" si="32"/>
        <v>62 DayApril-June 2024NHS FifeUrology - Bladder</v>
      </c>
      <c r="B2082" t="s">
        <v>262</v>
      </c>
      <c r="C2082" t="s">
        <v>256</v>
      </c>
      <c r="D2082" t="s">
        <v>166</v>
      </c>
      <c r="E2082" t="s">
        <v>206</v>
      </c>
      <c r="F2082">
        <v>14</v>
      </c>
      <c r="G2082" t="s">
        <v>274</v>
      </c>
      <c r="H2082" t="s">
        <v>322</v>
      </c>
      <c r="I2082">
        <v>0</v>
      </c>
      <c r="J2082">
        <v>0</v>
      </c>
      <c r="K2082">
        <v>8</v>
      </c>
      <c r="L2082">
        <v>1</v>
      </c>
      <c r="M2082">
        <v>1</v>
      </c>
    </row>
    <row r="2083" spans="1:15" x14ac:dyDescent="0.25">
      <c r="A2083" t="str">
        <f t="shared" si="32"/>
        <v>62 DayApril-June 2024NHS FifeUrology - Other</v>
      </c>
      <c r="B2083" t="s">
        <v>262</v>
      </c>
      <c r="C2083" t="s">
        <v>256</v>
      </c>
      <c r="D2083" t="s">
        <v>166</v>
      </c>
      <c r="E2083" t="s">
        <v>207</v>
      </c>
      <c r="F2083">
        <v>18</v>
      </c>
      <c r="G2083" t="s">
        <v>322</v>
      </c>
      <c r="H2083" t="s">
        <v>324</v>
      </c>
      <c r="I2083">
        <v>0</v>
      </c>
      <c r="J2083">
        <v>0</v>
      </c>
      <c r="K2083">
        <v>10</v>
      </c>
      <c r="L2083">
        <v>0</v>
      </c>
      <c r="M2083">
        <v>5</v>
      </c>
      <c r="O2083">
        <v>35</v>
      </c>
    </row>
    <row r="2084" spans="1:15" x14ac:dyDescent="0.25">
      <c r="A2084" t="str">
        <f t="shared" si="32"/>
        <v>62 DayApril-June 2024NHS FifeUrology - Prostate</v>
      </c>
      <c r="B2084" t="s">
        <v>262</v>
      </c>
      <c r="C2084" t="s">
        <v>256</v>
      </c>
      <c r="D2084" t="s">
        <v>166</v>
      </c>
      <c r="E2084" t="s">
        <v>208</v>
      </c>
      <c r="F2084">
        <v>116</v>
      </c>
      <c r="G2084" t="s">
        <v>305</v>
      </c>
      <c r="H2084" t="s">
        <v>340</v>
      </c>
      <c r="I2084">
        <v>0</v>
      </c>
      <c r="J2084">
        <v>0</v>
      </c>
      <c r="K2084">
        <v>71</v>
      </c>
      <c r="L2084">
        <v>16</v>
      </c>
      <c r="M2084">
        <v>21</v>
      </c>
      <c r="N2084">
        <v>14</v>
      </c>
      <c r="O2084">
        <v>28</v>
      </c>
    </row>
    <row r="2085" spans="1:15" x14ac:dyDescent="0.25">
      <c r="A2085" t="str">
        <f t="shared" si="32"/>
        <v>62 DayApril-June 2024NHS Forth ValleyAll Cancer Types*</v>
      </c>
      <c r="B2085" t="s">
        <v>262</v>
      </c>
      <c r="C2085" t="s">
        <v>256</v>
      </c>
      <c r="D2085" t="s">
        <v>167</v>
      </c>
      <c r="E2085" t="s">
        <v>198</v>
      </c>
      <c r="F2085">
        <v>402</v>
      </c>
      <c r="G2085" t="s">
        <v>341</v>
      </c>
      <c r="H2085" t="s">
        <v>342</v>
      </c>
      <c r="I2085">
        <v>7</v>
      </c>
      <c r="J2085">
        <v>2.5641025641025599</v>
      </c>
      <c r="K2085">
        <v>266</v>
      </c>
      <c r="L2085">
        <v>46</v>
      </c>
      <c r="M2085">
        <v>60</v>
      </c>
      <c r="N2085">
        <v>18</v>
      </c>
      <c r="O2085">
        <v>21</v>
      </c>
    </row>
    <row r="2086" spans="1:15" x14ac:dyDescent="0.25">
      <c r="A2086" t="str">
        <f t="shared" si="32"/>
        <v>62 DayApril-June 2024NHS Forth ValleyAll Cancer Types* (screened excluded)</v>
      </c>
      <c r="B2086" t="s">
        <v>262</v>
      </c>
      <c r="C2086" t="s">
        <v>256</v>
      </c>
      <c r="D2086" t="s">
        <v>167</v>
      </c>
      <c r="E2086" t="s">
        <v>199</v>
      </c>
      <c r="F2086">
        <v>393</v>
      </c>
      <c r="G2086" t="s">
        <v>341</v>
      </c>
      <c r="H2086" t="s">
        <v>343</v>
      </c>
      <c r="I2086">
        <v>7</v>
      </c>
      <c r="J2086">
        <v>2.65151515151515</v>
      </c>
      <c r="K2086">
        <v>257</v>
      </c>
      <c r="L2086">
        <v>45</v>
      </c>
      <c r="M2086">
        <v>56</v>
      </c>
      <c r="N2086">
        <v>18</v>
      </c>
      <c r="O2086">
        <v>21</v>
      </c>
    </row>
    <row r="2087" spans="1:15" x14ac:dyDescent="0.25">
      <c r="A2087" t="str">
        <f t="shared" si="32"/>
        <v>62 DayApril-June 2024NHS Forth ValleyAll Cancer Types* (screened only)</v>
      </c>
      <c r="B2087" t="s">
        <v>262</v>
      </c>
      <c r="C2087" t="s">
        <v>256</v>
      </c>
      <c r="D2087" t="s">
        <v>167</v>
      </c>
      <c r="E2087" t="s">
        <v>200</v>
      </c>
      <c r="F2087">
        <v>9</v>
      </c>
      <c r="G2087" t="s">
        <v>266</v>
      </c>
      <c r="H2087" t="s">
        <v>321</v>
      </c>
      <c r="I2087">
        <v>0</v>
      </c>
      <c r="J2087">
        <v>0</v>
      </c>
      <c r="K2087">
        <v>9</v>
      </c>
      <c r="L2087">
        <v>1</v>
      </c>
      <c r="M2087">
        <v>4</v>
      </c>
      <c r="O2087">
        <v>28</v>
      </c>
    </row>
    <row r="2088" spans="1:15" x14ac:dyDescent="0.25">
      <c r="A2088" t="str">
        <f t="shared" si="32"/>
        <v>62 DayApril-June 2024NHS Forth ValleyBreast</v>
      </c>
      <c r="B2088" t="s">
        <v>262</v>
      </c>
      <c r="C2088" t="s">
        <v>256</v>
      </c>
      <c r="D2088" t="s">
        <v>167</v>
      </c>
      <c r="E2088" t="s">
        <v>22</v>
      </c>
      <c r="F2088">
        <v>56</v>
      </c>
      <c r="G2088" t="s">
        <v>284</v>
      </c>
      <c r="H2088" t="s">
        <v>329</v>
      </c>
      <c r="I2088">
        <v>0</v>
      </c>
      <c r="J2088">
        <v>0</v>
      </c>
      <c r="K2088">
        <v>41</v>
      </c>
      <c r="L2088">
        <v>9</v>
      </c>
      <c r="M2088">
        <v>9</v>
      </c>
      <c r="N2088">
        <v>10</v>
      </c>
      <c r="O2088">
        <v>21</v>
      </c>
    </row>
    <row r="2089" spans="1:15" x14ac:dyDescent="0.25">
      <c r="A2089" t="str">
        <f t="shared" si="32"/>
        <v>62 DayApril-June 2024NHS Forth ValleyBreast (screened excluded)</v>
      </c>
      <c r="B2089" t="s">
        <v>262</v>
      </c>
      <c r="C2089" t="s">
        <v>256</v>
      </c>
      <c r="D2089" t="s">
        <v>167</v>
      </c>
      <c r="E2089" t="s">
        <v>201</v>
      </c>
      <c r="F2089">
        <v>56</v>
      </c>
      <c r="G2089" t="s">
        <v>284</v>
      </c>
      <c r="H2089" t="s">
        <v>329</v>
      </c>
      <c r="I2089">
        <v>0</v>
      </c>
      <c r="J2089">
        <v>0</v>
      </c>
      <c r="K2089">
        <v>41</v>
      </c>
      <c r="L2089">
        <v>9</v>
      </c>
      <c r="M2089">
        <v>9</v>
      </c>
      <c r="N2089">
        <v>10</v>
      </c>
      <c r="O2089">
        <v>21</v>
      </c>
    </row>
    <row r="2090" spans="1:15" x14ac:dyDescent="0.25">
      <c r="A2090" t="str">
        <f t="shared" si="32"/>
        <v>62 DayApril-June 2024NHS Forth ValleyCervical</v>
      </c>
      <c r="B2090" t="s">
        <v>262</v>
      </c>
      <c r="C2090" t="s">
        <v>256</v>
      </c>
      <c r="D2090" t="s">
        <v>167</v>
      </c>
      <c r="E2090" t="s">
        <v>23</v>
      </c>
      <c r="F2090">
        <v>2</v>
      </c>
      <c r="G2090" t="s">
        <v>266</v>
      </c>
      <c r="H2090" t="s">
        <v>306</v>
      </c>
      <c r="I2090">
        <v>0</v>
      </c>
      <c r="J2090">
        <v>0</v>
      </c>
      <c r="K2090">
        <v>2</v>
      </c>
      <c r="L2090">
        <v>1</v>
      </c>
      <c r="M2090">
        <v>1</v>
      </c>
    </row>
    <row r="2091" spans="1:15" x14ac:dyDescent="0.25">
      <c r="A2091" t="str">
        <f t="shared" si="32"/>
        <v>62 DayApril-June 2024NHS Forth ValleyCervical (screened excluded)</v>
      </c>
      <c r="B2091" t="s">
        <v>262</v>
      </c>
      <c r="C2091" t="s">
        <v>256</v>
      </c>
      <c r="D2091" t="s">
        <v>167</v>
      </c>
      <c r="E2091" t="s">
        <v>24</v>
      </c>
      <c r="F2091">
        <v>1</v>
      </c>
      <c r="G2091" t="s">
        <v>266</v>
      </c>
      <c r="H2091" t="s">
        <v>316</v>
      </c>
      <c r="I2091">
        <v>0</v>
      </c>
      <c r="J2091">
        <v>0</v>
      </c>
      <c r="K2091">
        <v>1</v>
      </c>
      <c r="L2091">
        <v>0</v>
      </c>
      <c r="M2091">
        <v>1</v>
      </c>
    </row>
    <row r="2092" spans="1:15" x14ac:dyDescent="0.25">
      <c r="A2092" t="str">
        <f t="shared" si="32"/>
        <v>62 DayApril-June 2024NHS Forth ValleyCervical (screened only)</v>
      </c>
      <c r="B2092" t="s">
        <v>262</v>
      </c>
      <c r="C2092" t="s">
        <v>256</v>
      </c>
      <c r="D2092" t="s">
        <v>167</v>
      </c>
      <c r="E2092" t="s">
        <v>25</v>
      </c>
      <c r="F2092">
        <v>1</v>
      </c>
      <c r="G2092" t="s">
        <v>266</v>
      </c>
      <c r="H2092" t="s">
        <v>316</v>
      </c>
      <c r="I2092">
        <v>0</v>
      </c>
      <c r="J2092">
        <v>0</v>
      </c>
      <c r="K2092">
        <v>1</v>
      </c>
      <c r="L2092">
        <v>1</v>
      </c>
      <c r="M2092">
        <v>0</v>
      </c>
    </row>
    <row r="2093" spans="1:15" x14ac:dyDescent="0.25">
      <c r="A2093" t="str">
        <f t="shared" si="32"/>
        <v>62 DayApril-June 2024NHS Forth ValleyColorectal</v>
      </c>
      <c r="B2093" t="s">
        <v>262</v>
      </c>
      <c r="C2093" t="s">
        <v>256</v>
      </c>
      <c r="D2093" t="s">
        <v>167</v>
      </c>
      <c r="E2093" t="s">
        <v>26</v>
      </c>
      <c r="F2093">
        <v>45</v>
      </c>
      <c r="G2093" t="s">
        <v>322</v>
      </c>
      <c r="H2093" t="s">
        <v>309</v>
      </c>
      <c r="I2093">
        <v>1</v>
      </c>
      <c r="J2093">
        <v>2.7027027027027</v>
      </c>
      <c r="K2093">
        <v>36</v>
      </c>
      <c r="L2093">
        <v>5</v>
      </c>
      <c r="M2093">
        <v>14</v>
      </c>
      <c r="N2093">
        <v>22</v>
      </c>
      <c r="O2093">
        <v>19</v>
      </c>
    </row>
    <row r="2094" spans="1:15" x14ac:dyDescent="0.25">
      <c r="A2094" t="str">
        <f t="shared" si="32"/>
        <v>62 DayApril-June 2024NHS Forth ValleyColorectal (screened excluded)</v>
      </c>
      <c r="B2094" t="s">
        <v>262</v>
      </c>
      <c r="C2094" t="s">
        <v>256</v>
      </c>
      <c r="D2094" t="s">
        <v>167</v>
      </c>
      <c r="E2094" t="s">
        <v>27</v>
      </c>
      <c r="F2094">
        <v>37</v>
      </c>
      <c r="G2094" t="s">
        <v>322</v>
      </c>
      <c r="H2094" t="s">
        <v>344</v>
      </c>
      <c r="I2094">
        <v>1</v>
      </c>
      <c r="J2094">
        <v>3.4482758620689702</v>
      </c>
      <c r="K2094">
        <v>28</v>
      </c>
      <c r="L2094">
        <v>5</v>
      </c>
      <c r="M2094">
        <v>10</v>
      </c>
      <c r="N2094">
        <v>22</v>
      </c>
      <c r="O2094">
        <v>17</v>
      </c>
    </row>
    <row r="2095" spans="1:15" x14ac:dyDescent="0.25">
      <c r="A2095" t="str">
        <f t="shared" si="32"/>
        <v>62 DayApril-June 2024NHS Forth ValleyColorectal (screened only)</v>
      </c>
      <c r="B2095" t="s">
        <v>262</v>
      </c>
      <c r="C2095" t="s">
        <v>256</v>
      </c>
      <c r="D2095" t="s">
        <v>167</v>
      </c>
      <c r="E2095" t="s">
        <v>28</v>
      </c>
      <c r="F2095">
        <v>8</v>
      </c>
      <c r="G2095" t="s">
        <v>266</v>
      </c>
      <c r="H2095" t="s">
        <v>322</v>
      </c>
      <c r="I2095">
        <v>0</v>
      </c>
      <c r="J2095">
        <v>0</v>
      </c>
      <c r="K2095">
        <v>8</v>
      </c>
      <c r="L2095">
        <v>0</v>
      </c>
      <c r="M2095">
        <v>4</v>
      </c>
      <c r="O2095">
        <v>28</v>
      </c>
    </row>
    <row r="2096" spans="1:15" x14ac:dyDescent="0.25">
      <c r="A2096" t="str">
        <f t="shared" si="32"/>
        <v>62 DayApril-June 2024NHS Forth ValleyHead &amp; Neck</v>
      </c>
      <c r="B2096" t="s">
        <v>262</v>
      </c>
      <c r="C2096" t="s">
        <v>256</v>
      </c>
      <c r="D2096" t="s">
        <v>167</v>
      </c>
      <c r="E2096" t="s">
        <v>29</v>
      </c>
      <c r="F2096">
        <v>18</v>
      </c>
      <c r="G2096" t="s">
        <v>274</v>
      </c>
      <c r="H2096" t="s">
        <v>273</v>
      </c>
      <c r="I2096">
        <v>0</v>
      </c>
      <c r="J2096">
        <v>0</v>
      </c>
      <c r="K2096">
        <v>12</v>
      </c>
      <c r="L2096">
        <v>1</v>
      </c>
      <c r="M2096">
        <v>5</v>
      </c>
      <c r="O2096">
        <v>51</v>
      </c>
    </row>
    <row r="2097" spans="1:15" x14ac:dyDescent="0.25">
      <c r="A2097" t="str">
        <f t="shared" si="32"/>
        <v>62 DayApril-June 2024NHS Forth ValleyLung</v>
      </c>
      <c r="B2097" t="s">
        <v>262</v>
      </c>
      <c r="C2097" t="s">
        <v>256</v>
      </c>
      <c r="D2097" t="s">
        <v>167</v>
      </c>
      <c r="E2097" t="s">
        <v>30</v>
      </c>
      <c r="F2097">
        <v>74</v>
      </c>
      <c r="G2097" t="s">
        <v>345</v>
      </c>
      <c r="H2097" t="s">
        <v>346</v>
      </c>
      <c r="I2097">
        <v>4</v>
      </c>
      <c r="J2097">
        <v>7.8431372549019596</v>
      </c>
      <c r="K2097">
        <v>47</v>
      </c>
      <c r="L2097">
        <v>8</v>
      </c>
      <c r="M2097">
        <v>9</v>
      </c>
      <c r="N2097">
        <v>15</v>
      </c>
      <c r="O2097">
        <v>18</v>
      </c>
    </row>
    <row r="2098" spans="1:15" x14ac:dyDescent="0.25">
      <c r="A2098" t="str">
        <f t="shared" si="32"/>
        <v>62 DayApril-June 2024NHS Forth ValleyLymphoma</v>
      </c>
      <c r="B2098" t="s">
        <v>262</v>
      </c>
      <c r="C2098" t="s">
        <v>256</v>
      </c>
      <c r="D2098" t="s">
        <v>167</v>
      </c>
      <c r="E2098" t="s">
        <v>31</v>
      </c>
      <c r="F2098">
        <v>15</v>
      </c>
      <c r="G2098" t="s">
        <v>321</v>
      </c>
      <c r="H2098" t="s">
        <v>274</v>
      </c>
      <c r="I2098">
        <v>1</v>
      </c>
      <c r="J2098">
        <v>16.6666666666667</v>
      </c>
      <c r="K2098">
        <v>5</v>
      </c>
      <c r="L2098">
        <v>0</v>
      </c>
      <c r="M2098">
        <v>0</v>
      </c>
    </row>
    <row r="2099" spans="1:15" x14ac:dyDescent="0.25">
      <c r="A2099" t="str">
        <f t="shared" si="32"/>
        <v>62 DayApril-June 2024NHS Forth ValleyMelanoma</v>
      </c>
      <c r="B2099" t="s">
        <v>262</v>
      </c>
      <c r="C2099" t="s">
        <v>256</v>
      </c>
      <c r="D2099" t="s">
        <v>167</v>
      </c>
      <c r="E2099" t="s">
        <v>32</v>
      </c>
      <c r="F2099">
        <v>40</v>
      </c>
      <c r="G2099" t="s">
        <v>311</v>
      </c>
      <c r="H2099" t="s">
        <v>296</v>
      </c>
      <c r="I2099">
        <v>0</v>
      </c>
      <c r="J2099">
        <v>0</v>
      </c>
      <c r="K2099">
        <v>27</v>
      </c>
      <c r="L2099">
        <v>2</v>
      </c>
      <c r="M2099">
        <v>0</v>
      </c>
    </row>
    <row r="2100" spans="1:15" x14ac:dyDescent="0.25">
      <c r="A2100" t="str">
        <f t="shared" si="32"/>
        <v>62 DayApril-June 2024NHS Forth ValleyOvarian</v>
      </c>
      <c r="B2100" t="s">
        <v>262</v>
      </c>
      <c r="C2100" t="s">
        <v>256</v>
      </c>
      <c r="D2100" t="s">
        <v>167</v>
      </c>
      <c r="E2100" t="s">
        <v>33</v>
      </c>
      <c r="F2100">
        <v>5</v>
      </c>
      <c r="G2100" t="s">
        <v>306</v>
      </c>
      <c r="H2100" t="s">
        <v>320</v>
      </c>
      <c r="I2100">
        <v>0</v>
      </c>
      <c r="J2100">
        <v>0</v>
      </c>
      <c r="K2100">
        <v>3</v>
      </c>
      <c r="L2100">
        <v>0</v>
      </c>
      <c r="M2100">
        <v>0</v>
      </c>
    </row>
    <row r="2101" spans="1:15" x14ac:dyDescent="0.25">
      <c r="A2101" t="str">
        <f t="shared" si="32"/>
        <v>62 DayApril-June 2024NHS Forth ValleyUpper GI</v>
      </c>
      <c r="B2101" t="s">
        <v>262</v>
      </c>
      <c r="C2101" t="s">
        <v>256</v>
      </c>
      <c r="D2101" t="s">
        <v>167</v>
      </c>
      <c r="E2101" t="s">
        <v>34</v>
      </c>
      <c r="F2101">
        <v>40</v>
      </c>
      <c r="G2101" t="s">
        <v>334</v>
      </c>
      <c r="H2101" t="s">
        <v>330</v>
      </c>
      <c r="I2101">
        <v>1</v>
      </c>
      <c r="J2101">
        <v>4.1666666666666696</v>
      </c>
      <c r="K2101">
        <v>23</v>
      </c>
      <c r="L2101">
        <v>1</v>
      </c>
      <c r="M2101">
        <v>7</v>
      </c>
      <c r="O2101">
        <v>17</v>
      </c>
    </row>
    <row r="2102" spans="1:15" x14ac:dyDescent="0.25">
      <c r="A2102" t="str">
        <f t="shared" si="32"/>
        <v>62 DayApril-June 2024NHS Forth ValleyUpper GI - Hepatopancreatobiliary</v>
      </c>
      <c r="B2102" t="s">
        <v>262</v>
      </c>
      <c r="C2102" t="s">
        <v>256</v>
      </c>
      <c r="D2102" t="s">
        <v>167</v>
      </c>
      <c r="E2102" t="s">
        <v>203</v>
      </c>
      <c r="F2102">
        <v>22</v>
      </c>
      <c r="G2102" t="s">
        <v>324</v>
      </c>
      <c r="H2102" t="s">
        <v>273</v>
      </c>
      <c r="I2102">
        <v>0</v>
      </c>
      <c r="J2102">
        <v>0</v>
      </c>
      <c r="K2102">
        <v>12</v>
      </c>
      <c r="L2102">
        <v>1</v>
      </c>
      <c r="M2102">
        <v>2</v>
      </c>
    </row>
    <row r="2103" spans="1:15" x14ac:dyDescent="0.25">
      <c r="A2103" t="str">
        <f t="shared" si="32"/>
        <v>62 DayApril-June 2024NHS Forth ValleyUpper GI - Oesophagogastric</v>
      </c>
      <c r="B2103" t="s">
        <v>262</v>
      </c>
      <c r="C2103" t="s">
        <v>256</v>
      </c>
      <c r="D2103" t="s">
        <v>167</v>
      </c>
      <c r="E2103" t="s">
        <v>204</v>
      </c>
      <c r="F2103">
        <v>18</v>
      </c>
      <c r="G2103" t="s">
        <v>274</v>
      </c>
      <c r="H2103" t="s">
        <v>273</v>
      </c>
      <c r="I2103">
        <v>1</v>
      </c>
      <c r="J2103">
        <v>8.3333333333333304</v>
      </c>
      <c r="K2103">
        <v>11</v>
      </c>
      <c r="L2103">
        <v>0</v>
      </c>
      <c r="M2103">
        <v>5</v>
      </c>
      <c r="O2103">
        <v>15</v>
      </c>
    </row>
    <row r="2104" spans="1:15" x14ac:dyDescent="0.25">
      <c r="A2104" t="str">
        <f t="shared" si="32"/>
        <v>62 DayApril-June 2024NHS Forth ValleyUrological</v>
      </c>
      <c r="B2104" t="s">
        <v>262</v>
      </c>
      <c r="C2104" t="s">
        <v>256</v>
      </c>
      <c r="D2104" t="s">
        <v>167</v>
      </c>
      <c r="E2104" t="s">
        <v>205</v>
      </c>
      <c r="F2104">
        <v>107</v>
      </c>
      <c r="G2104" t="s">
        <v>309</v>
      </c>
      <c r="H2104" t="s">
        <v>347</v>
      </c>
      <c r="I2104">
        <v>0</v>
      </c>
      <c r="J2104">
        <v>0</v>
      </c>
      <c r="K2104">
        <v>70</v>
      </c>
      <c r="L2104">
        <v>19</v>
      </c>
      <c r="M2104">
        <v>15</v>
      </c>
      <c r="N2104">
        <v>32</v>
      </c>
      <c r="O2104">
        <v>26</v>
      </c>
    </row>
    <row r="2105" spans="1:15" x14ac:dyDescent="0.25">
      <c r="A2105" t="str">
        <f t="shared" si="32"/>
        <v>62 DayApril-June 2024NHS Forth ValleyUrology - Bladder</v>
      </c>
      <c r="B2105" t="s">
        <v>262</v>
      </c>
      <c r="C2105" t="s">
        <v>256</v>
      </c>
      <c r="D2105" t="s">
        <v>167</v>
      </c>
      <c r="E2105" t="s">
        <v>206</v>
      </c>
      <c r="F2105">
        <v>11</v>
      </c>
      <c r="G2105" t="s">
        <v>316</v>
      </c>
      <c r="H2105" t="s">
        <v>324</v>
      </c>
      <c r="I2105">
        <v>0</v>
      </c>
      <c r="J2105">
        <v>0</v>
      </c>
      <c r="K2105">
        <v>10</v>
      </c>
      <c r="L2105">
        <v>1</v>
      </c>
      <c r="M2105">
        <v>1</v>
      </c>
    </row>
    <row r="2106" spans="1:15" x14ac:dyDescent="0.25">
      <c r="A2106" t="str">
        <f t="shared" si="32"/>
        <v>62 DayApril-June 2024NHS Forth ValleyUrology - Other</v>
      </c>
      <c r="B2106" t="s">
        <v>262</v>
      </c>
      <c r="C2106" t="s">
        <v>256</v>
      </c>
      <c r="D2106" t="s">
        <v>167</v>
      </c>
      <c r="E2106" t="s">
        <v>207</v>
      </c>
      <c r="F2106">
        <v>19</v>
      </c>
      <c r="G2106" t="s">
        <v>273</v>
      </c>
      <c r="H2106" t="s">
        <v>272</v>
      </c>
      <c r="I2106">
        <v>0</v>
      </c>
      <c r="J2106">
        <v>0</v>
      </c>
      <c r="K2106">
        <v>7</v>
      </c>
      <c r="L2106">
        <v>2</v>
      </c>
      <c r="M2106">
        <v>2</v>
      </c>
    </row>
    <row r="2107" spans="1:15" x14ac:dyDescent="0.25">
      <c r="A2107" t="str">
        <f t="shared" si="32"/>
        <v>62 DayApril-June 2024NHS Forth ValleyUrology - Prostate</v>
      </c>
      <c r="B2107" t="s">
        <v>262</v>
      </c>
      <c r="C2107" t="s">
        <v>256</v>
      </c>
      <c r="D2107" t="s">
        <v>167</v>
      </c>
      <c r="E2107" t="s">
        <v>208</v>
      </c>
      <c r="F2107">
        <v>77</v>
      </c>
      <c r="G2107" t="s">
        <v>330</v>
      </c>
      <c r="H2107" t="s">
        <v>304</v>
      </c>
      <c r="I2107">
        <v>0</v>
      </c>
      <c r="J2107">
        <v>0</v>
      </c>
      <c r="K2107">
        <v>53</v>
      </c>
      <c r="L2107">
        <v>16</v>
      </c>
      <c r="M2107">
        <v>12</v>
      </c>
      <c r="N2107">
        <v>30</v>
      </c>
      <c r="O2107">
        <v>22</v>
      </c>
    </row>
    <row r="2108" spans="1:15" x14ac:dyDescent="0.25">
      <c r="A2108" t="str">
        <f t="shared" si="32"/>
        <v>62 DayApril-June 2024NHS GrampianAll Cancer Types*</v>
      </c>
      <c r="B2108" t="s">
        <v>262</v>
      </c>
      <c r="C2108" t="s">
        <v>256</v>
      </c>
      <c r="D2108" t="s">
        <v>168</v>
      </c>
      <c r="E2108" t="s">
        <v>198</v>
      </c>
      <c r="F2108">
        <v>834</v>
      </c>
      <c r="G2108" t="s">
        <v>348</v>
      </c>
      <c r="H2108" t="s">
        <v>349</v>
      </c>
      <c r="I2108">
        <v>17</v>
      </c>
      <c r="J2108">
        <v>3.5269709543568499</v>
      </c>
      <c r="K2108">
        <v>465</v>
      </c>
      <c r="L2108">
        <v>60</v>
      </c>
      <c r="M2108">
        <v>228</v>
      </c>
      <c r="N2108">
        <v>28</v>
      </c>
      <c r="O2108">
        <v>26</v>
      </c>
    </row>
    <row r="2109" spans="1:15" x14ac:dyDescent="0.25">
      <c r="A2109" t="str">
        <f t="shared" si="32"/>
        <v>62 DayApril-June 2024NHS GrampianAll Cancer Types* (screened excluded)</v>
      </c>
      <c r="B2109" t="s">
        <v>262</v>
      </c>
      <c r="C2109" t="s">
        <v>256</v>
      </c>
      <c r="D2109" t="s">
        <v>168</v>
      </c>
      <c r="E2109" t="s">
        <v>199</v>
      </c>
      <c r="F2109">
        <v>730</v>
      </c>
      <c r="G2109" t="s">
        <v>348</v>
      </c>
      <c r="H2109" t="s">
        <v>350</v>
      </c>
      <c r="I2109">
        <v>17</v>
      </c>
      <c r="J2109">
        <v>4.4973544973545003</v>
      </c>
      <c r="K2109">
        <v>361</v>
      </c>
      <c r="L2109">
        <v>41</v>
      </c>
      <c r="M2109">
        <v>163</v>
      </c>
      <c r="N2109">
        <v>36</v>
      </c>
      <c r="O2109">
        <v>26</v>
      </c>
    </row>
    <row r="2110" spans="1:15" x14ac:dyDescent="0.25">
      <c r="A2110" t="str">
        <f t="shared" si="32"/>
        <v>62 DayApril-June 2024NHS GrampianAll Cancer Types* (screened only)</v>
      </c>
      <c r="B2110" t="s">
        <v>262</v>
      </c>
      <c r="C2110" t="s">
        <v>256</v>
      </c>
      <c r="D2110" t="s">
        <v>168</v>
      </c>
      <c r="E2110" t="s">
        <v>200</v>
      </c>
      <c r="F2110">
        <v>104</v>
      </c>
      <c r="G2110" t="s">
        <v>266</v>
      </c>
      <c r="H2110" t="s">
        <v>351</v>
      </c>
      <c r="I2110">
        <v>0</v>
      </c>
      <c r="J2110">
        <v>0</v>
      </c>
      <c r="K2110">
        <v>104</v>
      </c>
      <c r="L2110">
        <v>19</v>
      </c>
      <c r="M2110">
        <v>65</v>
      </c>
      <c r="N2110">
        <v>9</v>
      </c>
      <c r="O2110">
        <v>28</v>
      </c>
    </row>
    <row r="2111" spans="1:15" x14ac:dyDescent="0.25">
      <c r="A2111" t="str">
        <f t="shared" si="32"/>
        <v>62 DayApril-June 2024NHS GrampianBreast</v>
      </c>
      <c r="B2111" t="s">
        <v>262</v>
      </c>
      <c r="C2111" t="s">
        <v>256</v>
      </c>
      <c r="D2111" t="s">
        <v>168</v>
      </c>
      <c r="E2111" t="s">
        <v>22</v>
      </c>
      <c r="F2111">
        <v>155</v>
      </c>
      <c r="G2111" t="s">
        <v>296</v>
      </c>
      <c r="H2111" t="s">
        <v>352</v>
      </c>
      <c r="I2111">
        <v>0</v>
      </c>
      <c r="J2111">
        <v>0</v>
      </c>
      <c r="K2111">
        <v>128</v>
      </c>
      <c r="L2111">
        <v>29</v>
      </c>
      <c r="M2111">
        <v>66</v>
      </c>
      <c r="N2111">
        <v>14</v>
      </c>
      <c r="O2111">
        <v>22</v>
      </c>
    </row>
    <row r="2112" spans="1:15" x14ac:dyDescent="0.25">
      <c r="A2112" t="str">
        <f t="shared" si="32"/>
        <v>62 DayApril-June 2024NHS GrampianBreast (screened excluded)</v>
      </c>
      <c r="B2112" t="s">
        <v>262</v>
      </c>
      <c r="C2112" t="s">
        <v>256</v>
      </c>
      <c r="D2112" t="s">
        <v>168</v>
      </c>
      <c r="E2112" t="s">
        <v>201</v>
      </c>
      <c r="F2112">
        <v>75</v>
      </c>
      <c r="G2112" t="s">
        <v>296</v>
      </c>
      <c r="H2112" t="s">
        <v>353</v>
      </c>
      <c r="I2112">
        <v>0</v>
      </c>
      <c r="J2112">
        <v>0</v>
      </c>
      <c r="K2112">
        <v>48</v>
      </c>
      <c r="L2112">
        <v>12</v>
      </c>
      <c r="M2112">
        <v>19</v>
      </c>
      <c r="N2112">
        <v>22</v>
      </c>
      <c r="O2112">
        <v>15</v>
      </c>
    </row>
    <row r="2113" spans="1:15" x14ac:dyDescent="0.25">
      <c r="A2113" t="str">
        <f t="shared" si="32"/>
        <v>62 DayApril-June 2024NHS GrampianBreast (screened only)</v>
      </c>
      <c r="B2113" t="s">
        <v>262</v>
      </c>
      <c r="C2113" t="s">
        <v>256</v>
      </c>
      <c r="D2113" t="s">
        <v>168</v>
      </c>
      <c r="E2113" t="s">
        <v>202</v>
      </c>
      <c r="F2113">
        <v>80</v>
      </c>
      <c r="G2113" t="s">
        <v>266</v>
      </c>
      <c r="H2113" t="s">
        <v>354</v>
      </c>
      <c r="I2113">
        <v>0</v>
      </c>
      <c r="J2113">
        <v>0</v>
      </c>
      <c r="K2113">
        <v>80</v>
      </c>
      <c r="L2113">
        <v>17</v>
      </c>
      <c r="M2113">
        <v>47</v>
      </c>
      <c r="N2113">
        <v>9</v>
      </c>
      <c r="O2113">
        <v>26</v>
      </c>
    </row>
    <row r="2114" spans="1:15" x14ac:dyDescent="0.25">
      <c r="A2114" t="str">
        <f t="shared" si="32"/>
        <v>62 DayApril-June 2024NHS GrampianCervical</v>
      </c>
      <c r="B2114" t="s">
        <v>262</v>
      </c>
      <c r="C2114" t="s">
        <v>256</v>
      </c>
      <c r="D2114" t="s">
        <v>168</v>
      </c>
      <c r="E2114" t="s">
        <v>23</v>
      </c>
      <c r="F2114">
        <v>8</v>
      </c>
      <c r="G2114" t="s">
        <v>313</v>
      </c>
      <c r="H2114" t="s">
        <v>313</v>
      </c>
      <c r="I2114">
        <v>0</v>
      </c>
      <c r="J2114">
        <v>0</v>
      </c>
      <c r="K2114">
        <v>4</v>
      </c>
      <c r="L2114">
        <v>0</v>
      </c>
      <c r="M2114">
        <v>2</v>
      </c>
    </row>
    <row r="2115" spans="1:15" x14ac:dyDescent="0.25">
      <c r="A2115" t="str">
        <f t="shared" ref="A2115:A2178" si="33">CONCATENATE(B2115,C2115,D2115,E2115)</f>
        <v>62 DayApril-June 2024NHS GrampianCervical (screened excluded)</v>
      </c>
      <c r="B2115" t="s">
        <v>262</v>
      </c>
      <c r="C2115" t="s">
        <v>256</v>
      </c>
      <c r="D2115" t="s">
        <v>168</v>
      </c>
      <c r="E2115" t="s">
        <v>24</v>
      </c>
      <c r="F2115">
        <v>6</v>
      </c>
      <c r="G2115" t="s">
        <v>313</v>
      </c>
      <c r="H2115" t="s">
        <v>306</v>
      </c>
      <c r="I2115">
        <v>0</v>
      </c>
      <c r="J2115">
        <v>0</v>
      </c>
      <c r="K2115">
        <v>2</v>
      </c>
      <c r="L2115">
        <v>0</v>
      </c>
      <c r="M2115">
        <v>1</v>
      </c>
    </row>
    <row r="2116" spans="1:15" x14ac:dyDescent="0.25">
      <c r="A2116" t="str">
        <f t="shared" si="33"/>
        <v>62 DayApril-June 2024NHS GrampianCervical (screened only)</v>
      </c>
      <c r="B2116" t="s">
        <v>262</v>
      </c>
      <c r="C2116" t="s">
        <v>256</v>
      </c>
      <c r="D2116" t="s">
        <v>168</v>
      </c>
      <c r="E2116" t="s">
        <v>25</v>
      </c>
      <c r="F2116">
        <v>2</v>
      </c>
      <c r="G2116" t="s">
        <v>266</v>
      </c>
      <c r="H2116" t="s">
        <v>306</v>
      </c>
      <c r="I2116">
        <v>0</v>
      </c>
      <c r="J2116">
        <v>0</v>
      </c>
      <c r="K2116">
        <v>2</v>
      </c>
      <c r="L2116">
        <v>0</v>
      </c>
      <c r="M2116">
        <v>1</v>
      </c>
    </row>
    <row r="2117" spans="1:15" x14ac:dyDescent="0.25">
      <c r="A2117" t="str">
        <f t="shared" si="33"/>
        <v>62 DayApril-June 2024NHS GrampianColorectal</v>
      </c>
      <c r="B2117" t="s">
        <v>262</v>
      </c>
      <c r="C2117" t="s">
        <v>256</v>
      </c>
      <c r="D2117" t="s">
        <v>168</v>
      </c>
      <c r="E2117" t="s">
        <v>26</v>
      </c>
      <c r="F2117">
        <v>101</v>
      </c>
      <c r="G2117" t="s">
        <v>280</v>
      </c>
      <c r="H2117" t="s">
        <v>355</v>
      </c>
      <c r="I2117">
        <v>6</v>
      </c>
      <c r="J2117">
        <v>8.6956521739130395</v>
      </c>
      <c r="K2117">
        <v>63</v>
      </c>
      <c r="L2117">
        <v>6</v>
      </c>
      <c r="M2117">
        <v>38</v>
      </c>
      <c r="N2117">
        <v>28</v>
      </c>
      <c r="O2117">
        <v>32</v>
      </c>
    </row>
    <row r="2118" spans="1:15" x14ac:dyDescent="0.25">
      <c r="A2118" t="str">
        <f t="shared" si="33"/>
        <v>62 DayApril-June 2024NHS GrampianColorectal (screened excluded)</v>
      </c>
      <c r="B2118" t="s">
        <v>262</v>
      </c>
      <c r="C2118" t="s">
        <v>256</v>
      </c>
      <c r="D2118" t="s">
        <v>168</v>
      </c>
      <c r="E2118" t="s">
        <v>27</v>
      </c>
      <c r="F2118">
        <v>79</v>
      </c>
      <c r="G2118" t="s">
        <v>280</v>
      </c>
      <c r="H2118" t="s">
        <v>283</v>
      </c>
      <c r="I2118">
        <v>6</v>
      </c>
      <c r="J2118">
        <v>12.7659574468085</v>
      </c>
      <c r="K2118">
        <v>41</v>
      </c>
      <c r="L2118">
        <v>4</v>
      </c>
      <c r="M2118">
        <v>21</v>
      </c>
      <c r="N2118">
        <v>28</v>
      </c>
      <c r="O2118">
        <v>32</v>
      </c>
    </row>
    <row r="2119" spans="1:15" x14ac:dyDescent="0.25">
      <c r="A2119" t="str">
        <f t="shared" si="33"/>
        <v>62 DayApril-June 2024NHS GrampianColorectal (screened only)</v>
      </c>
      <c r="B2119" t="s">
        <v>262</v>
      </c>
      <c r="C2119" t="s">
        <v>256</v>
      </c>
      <c r="D2119" t="s">
        <v>168</v>
      </c>
      <c r="E2119" t="s">
        <v>28</v>
      </c>
      <c r="F2119">
        <v>22</v>
      </c>
      <c r="G2119" t="s">
        <v>266</v>
      </c>
      <c r="H2119" t="s">
        <v>356</v>
      </c>
      <c r="I2119">
        <v>0</v>
      </c>
      <c r="J2119">
        <v>0</v>
      </c>
      <c r="K2119">
        <v>22</v>
      </c>
      <c r="L2119">
        <v>2</v>
      </c>
      <c r="M2119">
        <v>17</v>
      </c>
      <c r="O2119">
        <v>31</v>
      </c>
    </row>
    <row r="2120" spans="1:15" x14ac:dyDescent="0.25">
      <c r="A2120" t="str">
        <f t="shared" si="33"/>
        <v>62 DayApril-June 2024NHS GrampianHead &amp; Neck</v>
      </c>
      <c r="B2120" t="s">
        <v>262</v>
      </c>
      <c r="C2120" t="s">
        <v>256</v>
      </c>
      <c r="D2120" t="s">
        <v>168</v>
      </c>
      <c r="E2120" t="s">
        <v>29</v>
      </c>
      <c r="F2120">
        <v>40</v>
      </c>
      <c r="G2120" t="s">
        <v>328</v>
      </c>
      <c r="H2120" t="s">
        <v>287</v>
      </c>
      <c r="I2120">
        <v>1</v>
      </c>
      <c r="J2120">
        <v>7.1428571428571397</v>
      </c>
      <c r="K2120">
        <v>13</v>
      </c>
      <c r="L2120">
        <v>4</v>
      </c>
      <c r="M2120">
        <v>10</v>
      </c>
      <c r="N2120">
        <v>38</v>
      </c>
      <c r="O2120">
        <v>16</v>
      </c>
    </row>
    <row r="2121" spans="1:15" x14ac:dyDescent="0.25">
      <c r="A2121" t="str">
        <f t="shared" si="33"/>
        <v>62 DayApril-June 2024NHS GrampianLung</v>
      </c>
      <c r="B2121" t="s">
        <v>262</v>
      </c>
      <c r="C2121" t="s">
        <v>256</v>
      </c>
      <c r="D2121" t="s">
        <v>168</v>
      </c>
      <c r="E2121" t="s">
        <v>30</v>
      </c>
      <c r="F2121">
        <v>115</v>
      </c>
      <c r="G2121" t="s">
        <v>291</v>
      </c>
      <c r="H2121" t="s">
        <v>357</v>
      </c>
      <c r="I2121">
        <v>3</v>
      </c>
      <c r="J2121">
        <v>5.1724137931034502</v>
      </c>
      <c r="K2121">
        <v>55</v>
      </c>
      <c r="L2121">
        <v>3</v>
      </c>
      <c r="M2121">
        <v>19</v>
      </c>
      <c r="N2121">
        <v>25</v>
      </c>
      <c r="O2121">
        <v>20</v>
      </c>
    </row>
    <row r="2122" spans="1:15" x14ac:dyDescent="0.25">
      <c r="A2122" t="str">
        <f t="shared" si="33"/>
        <v>62 DayApril-June 2024NHS GrampianLymphoma</v>
      </c>
      <c r="B2122" t="s">
        <v>262</v>
      </c>
      <c r="C2122" t="s">
        <v>256</v>
      </c>
      <c r="D2122" t="s">
        <v>168</v>
      </c>
      <c r="E2122" t="s">
        <v>31</v>
      </c>
      <c r="F2122">
        <v>30</v>
      </c>
      <c r="G2122" t="s">
        <v>330</v>
      </c>
      <c r="H2122" t="s">
        <v>274</v>
      </c>
      <c r="I2122">
        <v>0</v>
      </c>
      <c r="J2122">
        <v>0</v>
      </c>
      <c r="K2122">
        <v>6</v>
      </c>
      <c r="L2122">
        <v>0</v>
      </c>
      <c r="M2122">
        <v>1</v>
      </c>
    </row>
    <row r="2123" spans="1:15" x14ac:dyDescent="0.25">
      <c r="A2123" t="str">
        <f t="shared" si="33"/>
        <v>62 DayApril-June 2024NHS GrampianMelanoma</v>
      </c>
      <c r="B2123" t="s">
        <v>262</v>
      </c>
      <c r="C2123" t="s">
        <v>256</v>
      </c>
      <c r="D2123" t="s">
        <v>168</v>
      </c>
      <c r="E2123" t="s">
        <v>32</v>
      </c>
      <c r="F2123">
        <v>38</v>
      </c>
      <c r="G2123" t="s">
        <v>286</v>
      </c>
      <c r="H2123" t="s">
        <v>286</v>
      </c>
      <c r="I2123">
        <v>0</v>
      </c>
      <c r="J2123">
        <v>0</v>
      </c>
      <c r="K2123">
        <v>19</v>
      </c>
      <c r="L2123">
        <v>1</v>
      </c>
      <c r="M2123">
        <v>2</v>
      </c>
    </row>
    <row r="2124" spans="1:15" x14ac:dyDescent="0.25">
      <c r="A2124" t="str">
        <f t="shared" si="33"/>
        <v>62 DayApril-June 2024NHS GrampianOvarian</v>
      </c>
      <c r="B2124" t="s">
        <v>262</v>
      </c>
      <c r="C2124" t="s">
        <v>256</v>
      </c>
      <c r="D2124" t="s">
        <v>168</v>
      </c>
      <c r="E2124" t="s">
        <v>33</v>
      </c>
      <c r="F2124">
        <v>16</v>
      </c>
      <c r="G2124" t="s">
        <v>310</v>
      </c>
      <c r="H2124" t="s">
        <v>312</v>
      </c>
      <c r="I2124">
        <v>0</v>
      </c>
      <c r="J2124">
        <v>0</v>
      </c>
      <c r="K2124">
        <v>5</v>
      </c>
      <c r="L2124">
        <v>0</v>
      </c>
      <c r="M2124">
        <v>4</v>
      </c>
      <c r="O2124">
        <v>14</v>
      </c>
    </row>
    <row r="2125" spans="1:15" x14ac:dyDescent="0.25">
      <c r="A2125" t="str">
        <f t="shared" si="33"/>
        <v>62 DayApril-June 2024NHS GrampianUpper GI</v>
      </c>
      <c r="B2125" t="s">
        <v>262</v>
      </c>
      <c r="C2125" t="s">
        <v>256</v>
      </c>
      <c r="D2125" t="s">
        <v>168</v>
      </c>
      <c r="E2125" t="s">
        <v>34</v>
      </c>
      <c r="F2125">
        <v>80</v>
      </c>
      <c r="G2125" t="s">
        <v>307</v>
      </c>
      <c r="H2125" t="s">
        <v>358</v>
      </c>
      <c r="I2125">
        <v>5</v>
      </c>
      <c r="J2125">
        <v>8.0645161290322598</v>
      </c>
      <c r="K2125">
        <v>57</v>
      </c>
      <c r="L2125">
        <v>1</v>
      </c>
      <c r="M2125">
        <v>14</v>
      </c>
      <c r="O2125">
        <v>24</v>
      </c>
    </row>
    <row r="2126" spans="1:15" x14ac:dyDescent="0.25">
      <c r="A2126" t="str">
        <f t="shared" si="33"/>
        <v>62 DayApril-June 2024NHS GrampianUpper GI - Hepatopancreatobiliary</v>
      </c>
      <c r="B2126" t="s">
        <v>262</v>
      </c>
      <c r="C2126" t="s">
        <v>256</v>
      </c>
      <c r="D2126" t="s">
        <v>168</v>
      </c>
      <c r="E2126" t="s">
        <v>203</v>
      </c>
      <c r="F2126">
        <v>47</v>
      </c>
      <c r="G2126" t="s">
        <v>310</v>
      </c>
      <c r="H2126" t="s">
        <v>278</v>
      </c>
      <c r="I2126">
        <v>3</v>
      </c>
      <c r="J2126">
        <v>8.3333333333333304</v>
      </c>
      <c r="K2126">
        <v>33</v>
      </c>
      <c r="L2126">
        <v>0</v>
      </c>
      <c r="M2126">
        <v>3</v>
      </c>
      <c r="O2126">
        <v>28</v>
      </c>
    </row>
    <row r="2127" spans="1:15" x14ac:dyDescent="0.25">
      <c r="A2127" t="str">
        <f t="shared" si="33"/>
        <v>62 DayApril-June 2024NHS GrampianUpper GI - Oesophagogastric</v>
      </c>
      <c r="B2127" t="s">
        <v>262</v>
      </c>
      <c r="C2127" t="s">
        <v>256</v>
      </c>
      <c r="D2127" t="s">
        <v>168</v>
      </c>
      <c r="E2127" t="s">
        <v>204</v>
      </c>
      <c r="F2127">
        <v>33</v>
      </c>
      <c r="G2127" t="s">
        <v>272</v>
      </c>
      <c r="H2127" t="s">
        <v>328</v>
      </c>
      <c r="I2127">
        <v>2</v>
      </c>
      <c r="J2127">
        <v>7.6923076923076898</v>
      </c>
      <c r="K2127">
        <v>24</v>
      </c>
      <c r="L2127">
        <v>1</v>
      </c>
      <c r="M2127">
        <v>11</v>
      </c>
      <c r="O2127">
        <v>23</v>
      </c>
    </row>
    <row r="2128" spans="1:15" x14ac:dyDescent="0.25">
      <c r="A2128" t="str">
        <f t="shared" si="33"/>
        <v>62 DayApril-June 2024NHS GrampianUrological</v>
      </c>
      <c r="B2128" t="s">
        <v>262</v>
      </c>
      <c r="C2128" t="s">
        <v>256</v>
      </c>
      <c r="D2128" t="s">
        <v>168</v>
      </c>
      <c r="E2128" t="s">
        <v>205</v>
      </c>
      <c r="F2128">
        <v>251</v>
      </c>
      <c r="G2128" t="s">
        <v>359</v>
      </c>
      <c r="H2128" t="s">
        <v>318</v>
      </c>
      <c r="I2128">
        <v>2</v>
      </c>
      <c r="J2128">
        <v>1.70940170940171</v>
      </c>
      <c r="K2128">
        <v>115</v>
      </c>
      <c r="L2128">
        <v>16</v>
      </c>
      <c r="M2128">
        <v>72</v>
      </c>
      <c r="N2128">
        <v>54</v>
      </c>
      <c r="O2128">
        <v>34</v>
      </c>
    </row>
    <row r="2129" spans="1:15" x14ac:dyDescent="0.25">
      <c r="A2129" t="str">
        <f t="shared" si="33"/>
        <v>62 DayApril-June 2024NHS GrampianUrology - Bladder</v>
      </c>
      <c r="B2129" t="s">
        <v>262</v>
      </c>
      <c r="C2129" t="s">
        <v>256</v>
      </c>
      <c r="D2129" t="s">
        <v>168</v>
      </c>
      <c r="E2129" t="s">
        <v>206</v>
      </c>
      <c r="F2129">
        <v>30</v>
      </c>
      <c r="G2129" t="s">
        <v>307</v>
      </c>
      <c r="H2129" t="s">
        <v>273</v>
      </c>
      <c r="I2129">
        <v>0</v>
      </c>
      <c r="J2129">
        <v>0</v>
      </c>
      <c r="K2129">
        <v>12</v>
      </c>
      <c r="L2129">
        <v>1</v>
      </c>
      <c r="M2129">
        <v>10</v>
      </c>
      <c r="O2129">
        <v>19</v>
      </c>
    </row>
    <row r="2130" spans="1:15" x14ac:dyDescent="0.25">
      <c r="A2130" t="str">
        <f t="shared" si="33"/>
        <v>62 DayApril-June 2024NHS GrampianUrology - Other</v>
      </c>
      <c r="B2130" t="s">
        <v>262</v>
      </c>
      <c r="C2130" t="s">
        <v>256</v>
      </c>
      <c r="D2130" t="s">
        <v>168</v>
      </c>
      <c r="E2130" t="s">
        <v>207</v>
      </c>
      <c r="F2130">
        <v>33</v>
      </c>
      <c r="G2130" t="s">
        <v>326</v>
      </c>
      <c r="H2130" t="s">
        <v>273</v>
      </c>
      <c r="I2130">
        <v>0</v>
      </c>
      <c r="J2130">
        <v>0</v>
      </c>
      <c r="K2130">
        <v>12</v>
      </c>
      <c r="L2130">
        <v>1</v>
      </c>
      <c r="M2130">
        <v>8</v>
      </c>
      <c r="O2130">
        <v>36</v>
      </c>
    </row>
    <row r="2131" spans="1:15" x14ac:dyDescent="0.25">
      <c r="A2131" t="str">
        <f t="shared" si="33"/>
        <v>62 DayApril-June 2024NHS GrampianUrology - Prostate</v>
      </c>
      <c r="B2131" t="s">
        <v>262</v>
      </c>
      <c r="C2131" t="s">
        <v>256</v>
      </c>
      <c r="D2131" t="s">
        <v>168</v>
      </c>
      <c r="E2131" t="s">
        <v>208</v>
      </c>
      <c r="F2131">
        <v>188</v>
      </c>
      <c r="G2131" t="s">
        <v>360</v>
      </c>
      <c r="H2131" t="s">
        <v>361</v>
      </c>
      <c r="I2131">
        <v>2</v>
      </c>
      <c r="J2131">
        <v>2.1505376344085998</v>
      </c>
      <c r="K2131">
        <v>91</v>
      </c>
      <c r="L2131">
        <v>14</v>
      </c>
      <c r="M2131">
        <v>54</v>
      </c>
      <c r="N2131">
        <v>48</v>
      </c>
      <c r="O2131">
        <v>34</v>
      </c>
    </row>
    <row r="2132" spans="1:15" x14ac:dyDescent="0.25">
      <c r="A2132" t="str">
        <f t="shared" si="33"/>
        <v>62 DayApril-June 2024NHS Greater Glasgow &amp; ClydeAll Cancer Types*</v>
      </c>
      <c r="B2132" t="s">
        <v>262</v>
      </c>
      <c r="C2132" t="s">
        <v>256</v>
      </c>
      <c r="D2132" t="s">
        <v>169</v>
      </c>
      <c r="E2132" t="s">
        <v>198</v>
      </c>
      <c r="F2132">
        <v>1658</v>
      </c>
      <c r="G2132" t="s">
        <v>362</v>
      </c>
      <c r="H2132" t="s">
        <v>363</v>
      </c>
      <c r="I2132">
        <v>12</v>
      </c>
      <c r="J2132">
        <v>1.0801080108010801</v>
      </c>
      <c r="K2132">
        <v>1099</v>
      </c>
      <c r="L2132">
        <v>229</v>
      </c>
      <c r="M2132">
        <v>275</v>
      </c>
      <c r="N2132">
        <v>16</v>
      </c>
      <c r="O2132">
        <v>15</v>
      </c>
    </row>
    <row r="2133" spans="1:15" x14ac:dyDescent="0.25">
      <c r="A2133" t="str">
        <f t="shared" si="33"/>
        <v>62 DayApril-June 2024NHS Greater Glasgow &amp; ClydeAll Cancer Types* (screened excluded)</v>
      </c>
      <c r="B2133" t="s">
        <v>262</v>
      </c>
      <c r="C2133" t="s">
        <v>256</v>
      </c>
      <c r="D2133" t="s">
        <v>169</v>
      </c>
      <c r="E2133" t="s">
        <v>199</v>
      </c>
      <c r="F2133">
        <v>1510</v>
      </c>
      <c r="G2133" t="s">
        <v>362</v>
      </c>
      <c r="H2133" t="s">
        <v>364</v>
      </c>
      <c r="I2133">
        <v>12</v>
      </c>
      <c r="J2133">
        <v>1.2461059190031201</v>
      </c>
      <c r="K2133">
        <v>951</v>
      </c>
      <c r="L2133">
        <v>200</v>
      </c>
      <c r="M2133">
        <v>226</v>
      </c>
      <c r="N2133">
        <v>16</v>
      </c>
      <c r="O2133">
        <v>14</v>
      </c>
    </row>
    <row r="2134" spans="1:15" x14ac:dyDescent="0.25">
      <c r="A2134" t="str">
        <f t="shared" si="33"/>
        <v>62 DayApril-June 2024NHS Greater Glasgow &amp; ClydeAll Cancer Types* (screened only)</v>
      </c>
      <c r="B2134" t="s">
        <v>262</v>
      </c>
      <c r="C2134" t="s">
        <v>256</v>
      </c>
      <c r="D2134" t="s">
        <v>169</v>
      </c>
      <c r="E2134" t="s">
        <v>200</v>
      </c>
      <c r="F2134">
        <v>148</v>
      </c>
      <c r="G2134" t="s">
        <v>266</v>
      </c>
      <c r="H2134" t="s">
        <v>365</v>
      </c>
      <c r="I2134">
        <v>0</v>
      </c>
      <c r="J2134">
        <v>0</v>
      </c>
      <c r="K2134">
        <v>148</v>
      </c>
      <c r="L2134">
        <v>29</v>
      </c>
      <c r="M2134">
        <v>49</v>
      </c>
      <c r="N2134">
        <v>16</v>
      </c>
      <c r="O2134">
        <v>20</v>
      </c>
    </row>
    <row r="2135" spans="1:15" x14ac:dyDescent="0.25">
      <c r="A2135" t="str">
        <f t="shared" si="33"/>
        <v>62 DayApril-June 2024NHS Greater Glasgow &amp; ClydeBreast</v>
      </c>
      <c r="B2135" t="s">
        <v>262</v>
      </c>
      <c r="C2135" t="s">
        <v>256</v>
      </c>
      <c r="D2135" t="s">
        <v>169</v>
      </c>
      <c r="E2135" t="s">
        <v>22</v>
      </c>
      <c r="F2135">
        <v>316</v>
      </c>
      <c r="G2135" t="s">
        <v>285</v>
      </c>
      <c r="H2135" t="s">
        <v>366</v>
      </c>
      <c r="I2135">
        <v>0</v>
      </c>
      <c r="J2135">
        <v>0</v>
      </c>
      <c r="K2135">
        <v>262</v>
      </c>
      <c r="L2135">
        <v>39</v>
      </c>
      <c r="M2135">
        <v>88</v>
      </c>
      <c r="N2135">
        <v>13</v>
      </c>
      <c r="O2135">
        <v>14</v>
      </c>
    </row>
    <row r="2136" spans="1:15" x14ac:dyDescent="0.25">
      <c r="A2136" t="str">
        <f t="shared" si="33"/>
        <v>62 DayApril-June 2024NHS Greater Glasgow &amp; ClydeBreast (screened excluded)</v>
      </c>
      <c r="B2136" t="s">
        <v>262</v>
      </c>
      <c r="C2136" t="s">
        <v>256</v>
      </c>
      <c r="D2136" t="s">
        <v>169</v>
      </c>
      <c r="E2136" t="s">
        <v>201</v>
      </c>
      <c r="F2136">
        <v>211</v>
      </c>
      <c r="G2136" t="s">
        <v>285</v>
      </c>
      <c r="H2136" t="s">
        <v>367</v>
      </c>
      <c r="I2136">
        <v>0</v>
      </c>
      <c r="J2136">
        <v>0</v>
      </c>
      <c r="K2136">
        <v>157</v>
      </c>
      <c r="L2136">
        <v>18</v>
      </c>
      <c r="M2136">
        <v>55</v>
      </c>
      <c r="N2136">
        <v>14</v>
      </c>
      <c r="O2136">
        <v>12</v>
      </c>
    </row>
    <row r="2137" spans="1:15" x14ac:dyDescent="0.25">
      <c r="A2137" t="str">
        <f t="shared" si="33"/>
        <v>62 DayApril-June 2024NHS Greater Glasgow &amp; ClydeBreast (screened only)</v>
      </c>
      <c r="B2137" t="s">
        <v>262</v>
      </c>
      <c r="C2137" t="s">
        <v>256</v>
      </c>
      <c r="D2137" t="s">
        <v>169</v>
      </c>
      <c r="E2137" t="s">
        <v>202</v>
      </c>
      <c r="F2137">
        <v>105</v>
      </c>
      <c r="G2137" t="s">
        <v>266</v>
      </c>
      <c r="H2137" t="s">
        <v>368</v>
      </c>
      <c r="I2137">
        <v>0</v>
      </c>
      <c r="J2137">
        <v>0</v>
      </c>
      <c r="K2137">
        <v>105</v>
      </c>
      <c r="L2137">
        <v>21</v>
      </c>
      <c r="M2137">
        <v>33</v>
      </c>
      <c r="N2137">
        <v>13</v>
      </c>
      <c r="O2137">
        <v>14</v>
      </c>
    </row>
    <row r="2138" spans="1:15" x14ac:dyDescent="0.25">
      <c r="A2138" t="str">
        <f t="shared" si="33"/>
        <v>62 DayApril-June 2024NHS Greater Glasgow &amp; ClydeCervical</v>
      </c>
      <c r="B2138" t="s">
        <v>262</v>
      </c>
      <c r="C2138" t="s">
        <v>256</v>
      </c>
      <c r="D2138" t="s">
        <v>169</v>
      </c>
      <c r="E2138" t="s">
        <v>23</v>
      </c>
      <c r="F2138">
        <v>12</v>
      </c>
      <c r="G2138" t="s">
        <v>306</v>
      </c>
      <c r="H2138" t="s">
        <v>324</v>
      </c>
      <c r="I2138">
        <v>0</v>
      </c>
      <c r="J2138">
        <v>0</v>
      </c>
      <c r="K2138">
        <v>10</v>
      </c>
      <c r="L2138">
        <v>3</v>
      </c>
      <c r="M2138">
        <v>2</v>
      </c>
      <c r="N2138">
        <v>18</v>
      </c>
    </row>
    <row r="2139" spans="1:15" x14ac:dyDescent="0.25">
      <c r="A2139" t="str">
        <f t="shared" si="33"/>
        <v>62 DayApril-June 2024NHS Greater Glasgow &amp; ClydeCervical (screened excluded)</v>
      </c>
      <c r="B2139" t="s">
        <v>262</v>
      </c>
      <c r="C2139" t="s">
        <v>256</v>
      </c>
      <c r="D2139" t="s">
        <v>169</v>
      </c>
      <c r="E2139" t="s">
        <v>24</v>
      </c>
      <c r="F2139">
        <v>10</v>
      </c>
      <c r="G2139" t="s">
        <v>306</v>
      </c>
      <c r="H2139" t="s">
        <v>322</v>
      </c>
      <c r="I2139">
        <v>0</v>
      </c>
      <c r="J2139">
        <v>0</v>
      </c>
      <c r="K2139">
        <v>8</v>
      </c>
      <c r="L2139">
        <v>2</v>
      </c>
      <c r="M2139">
        <v>1</v>
      </c>
    </row>
    <row r="2140" spans="1:15" x14ac:dyDescent="0.25">
      <c r="A2140" t="str">
        <f t="shared" si="33"/>
        <v>62 DayApril-June 2024NHS Greater Glasgow &amp; ClydeCervical (screened only)</v>
      </c>
      <c r="B2140" t="s">
        <v>262</v>
      </c>
      <c r="C2140" t="s">
        <v>256</v>
      </c>
      <c r="D2140" t="s">
        <v>169</v>
      </c>
      <c r="E2140" t="s">
        <v>25</v>
      </c>
      <c r="F2140">
        <v>2</v>
      </c>
      <c r="G2140" t="s">
        <v>266</v>
      </c>
      <c r="H2140" t="s">
        <v>306</v>
      </c>
      <c r="I2140">
        <v>0</v>
      </c>
      <c r="J2140">
        <v>0</v>
      </c>
      <c r="K2140">
        <v>2</v>
      </c>
      <c r="L2140">
        <v>1</v>
      </c>
      <c r="M2140">
        <v>1</v>
      </c>
    </row>
    <row r="2141" spans="1:15" x14ac:dyDescent="0.25">
      <c r="A2141" t="str">
        <f t="shared" si="33"/>
        <v>62 DayApril-June 2024NHS Greater Glasgow &amp; ClydeColorectal</v>
      </c>
      <c r="B2141" t="s">
        <v>262</v>
      </c>
      <c r="C2141" t="s">
        <v>256</v>
      </c>
      <c r="D2141" t="s">
        <v>169</v>
      </c>
      <c r="E2141" t="s">
        <v>26</v>
      </c>
      <c r="F2141">
        <v>185</v>
      </c>
      <c r="G2141" t="s">
        <v>369</v>
      </c>
      <c r="H2141" t="s">
        <v>370</v>
      </c>
      <c r="I2141">
        <v>3</v>
      </c>
      <c r="J2141">
        <v>2.0408163265306101</v>
      </c>
      <c r="K2141">
        <v>144</v>
      </c>
      <c r="L2141">
        <v>22</v>
      </c>
      <c r="M2141">
        <v>54</v>
      </c>
      <c r="N2141">
        <v>20</v>
      </c>
      <c r="O2141">
        <v>25</v>
      </c>
    </row>
    <row r="2142" spans="1:15" x14ac:dyDescent="0.25">
      <c r="A2142" t="str">
        <f t="shared" si="33"/>
        <v>62 DayApril-June 2024NHS Greater Glasgow &amp; ClydeColorectal (screened excluded)</v>
      </c>
      <c r="B2142" t="s">
        <v>262</v>
      </c>
      <c r="C2142" t="s">
        <v>256</v>
      </c>
      <c r="D2142" t="s">
        <v>169</v>
      </c>
      <c r="E2142" t="s">
        <v>27</v>
      </c>
      <c r="F2142">
        <v>144</v>
      </c>
      <c r="G2142" t="s">
        <v>369</v>
      </c>
      <c r="H2142" t="s">
        <v>371</v>
      </c>
      <c r="I2142">
        <v>3</v>
      </c>
      <c r="J2142">
        <v>2.8301886792452802</v>
      </c>
      <c r="K2142">
        <v>103</v>
      </c>
      <c r="L2142">
        <v>15</v>
      </c>
      <c r="M2142">
        <v>39</v>
      </c>
      <c r="N2142">
        <v>21</v>
      </c>
      <c r="O2142">
        <v>22</v>
      </c>
    </row>
    <row r="2143" spans="1:15" x14ac:dyDescent="0.25">
      <c r="A2143" t="str">
        <f t="shared" si="33"/>
        <v>62 DayApril-June 2024NHS Greater Glasgow &amp; ClydeColorectal (screened only)</v>
      </c>
      <c r="B2143" t="s">
        <v>262</v>
      </c>
      <c r="C2143" t="s">
        <v>256</v>
      </c>
      <c r="D2143" t="s">
        <v>169</v>
      </c>
      <c r="E2143" t="s">
        <v>28</v>
      </c>
      <c r="F2143">
        <v>41</v>
      </c>
      <c r="G2143" t="s">
        <v>266</v>
      </c>
      <c r="H2143" t="s">
        <v>329</v>
      </c>
      <c r="I2143">
        <v>0</v>
      </c>
      <c r="J2143">
        <v>0</v>
      </c>
      <c r="K2143">
        <v>41</v>
      </c>
      <c r="L2143">
        <v>7</v>
      </c>
      <c r="M2143">
        <v>15</v>
      </c>
      <c r="N2143">
        <v>19</v>
      </c>
      <c r="O2143">
        <v>40</v>
      </c>
    </row>
    <row r="2144" spans="1:15" x14ac:dyDescent="0.25">
      <c r="A2144" t="str">
        <f t="shared" si="33"/>
        <v>62 DayApril-June 2024NHS Greater Glasgow &amp; ClydeHead &amp; Neck</v>
      </c>
      <c r="B2144" t="s">
        <v>262</v>
      </c>
      <c r="C2144" t="s">
        <v>256</v>
      </c>
      <c r="D2144" t="s">
        <v>169</v>
      </c>
      <c r="E2144" t="s">
        <v>29</v>
      </c>
      <c r="F2144">
        <v>65</v>
      </c>
      <c r="G2144" t="s">
        <v>286</v>
      </c>
      <c r="H2144" t="s">
        <v>372</v>
      </c>
      <c r="I2144">
        <v>1</v>
      </c>
      <c r="J2144">
        <v>2.1739130434782599</v>
      </c>
      <c r="K2144">
        <v>45</v>
      </c>
      <c r="L2144">
        <v>11</v>
      </c>
      <c r="M2144">
        <v>11</v>
      </c>
      <c r="N2144">
        <v>12</v>
      </c>
      <c r="O2144">
        <v>12</v>
      </c>
    </row>
    <row r="2145" spans="1:15" x14ac:dyDescent="0.25">
      <c r="A2145" t="str">
        <f t="shared" si="33"/>
        <v>62 DayApril-June 2024NHS Greater Glasgow &amp; ClydeLung</v>
      </c>
      <c r="B2145" t="s">
        <v>262</v>
      </c>
      <c r="C2145" t="s">
        <v>256</v>
      </c>
      <c r="D2145" t="s">
        <v>169</v>
      </c>
      <c r="E2145" t="s">
        <v>30</v>
      </c>
      <c r="F2145">
        <v>336</v>
      </c>
      <c r="G2145" t="s">
        <v>373</v>
      </c>
      <c r="H2145" t="s">
        <v>374</v>
      </c>
      <c r="I2145">
        <v>2</v>
      </c>
      <c r="J2145">
        <v>1.4492753623188399</v>
      </c>
      <c r="K2145">
        <v>136</v>
      </c>
      <c r="L2145">
        <v>31</v>
      </c>
      <c r="M2145">
        <v>30</v>
      </c>
      <c r="N2145">
        <v>18</v>
      </c>
      <c r="O2145">
        <v>13</v>
      </c>
    </row>
    <row r="2146" spans="1:15" x14ac:dyDescent="0.25">
      <c r="A2146" t="str">
        <f t="shared" si="33"/>
        <v>62 DayApril-June 2024NHS Greater Glasgow &amp; ClydeLymphoma</v>
      </c>
      <c r="B2146" t="s">
        <v>262</v>
      </c>
      <c r="C2146" t="s">
        <v>256</v>
      </c>
      <c r="D2146" t="s">
        <v>169</v>
      </c>
      <c r="E2146" t="s">
        <v>31</v>
      </c>
      <c r="F2146">
        <v>35</v>
      </c>
      <c r="G2146" t="s">
        <v>311</v>
      </c>
      <c r="H2146" t="s">
        <v>356</v>
      </c>
      <c r="I2146">
        <v>1</v>
      </c>
      <c r="J2146">
        <v>4.5454545454545503</v>
      </c>
      <c r="K2146">
        <v>21</v>
      </c>
      <c r="L2146">
        <v>6</v>
      </c>
      <c r="M2146">
        <v>2</v>
      </c>
      <c r="N2146">
        <v>20</v>
      </c>
    </row>
    <row r="2147" spans="1:15" x14ac:dyDescent="0.25">
      <c r="A2147" t="str">
        <f t="shared" si="33"/>
        <v>62 DayApril-June 2024NHS Greater Glasgow &amp; ClydeMelanoma</v>
      </c>
      <c r="B2147" t="s">
        <v>262</v>
      </c>
      <c r="C2147" t="s">
        <v>256</v>
      </c>
      <c r="D2147" t="s">
        <v>169</v>
      </c>
      <c r="E2147" t="s">
        <v>32</v>
      </c>
      <c r="F2147">
        <v>102</v>
      </c>
      <c r="G2147" t="s">
        <v>337</v>
      </c>
      <c r="H2147" t="s">
        <v>375</v>
      </c>
      <c r="I2147">
        <v>1</v>
      </c>
      <c r="J2147">
        <v>1.47058823529412</v>
      </c>
      <c r="K2147">
        <v>67</v>
      </c>
      <c r="L2147">
        <v>14</v>
      </c>
      <c r="M2147">
        <v>2</v>
      </c>
      <c r="N2147">
        <v>16</v>
      </c>
    </row>
    <row r="2148" spans="1:15" x14ac:dyDescent="0.25">
      <c r="A2148" t="str">
        <f t="shared" si="33"/>
        <v>62 DayApril-June 2024NHS Greater Glasgow &amp; ClydeOvarian</v>
      </c>
      <c r="B2148" t="s">
        <v>262</v>
      </c>
      <c r="C2148" t="s">
        <v>256</v>
      </c>
      <c r="D2148" t="s">
        <v>169</v>
      </c>
      <c r="E2148" t="s">
        <v>33</v>
      </c>
      <c r="F2148">
        <v>24</v>
      </c>
      <c r="G2148" t="s">
        <v>272</v>
      </c>
      <c r="H2148" t="s">
        <v>302</v>
      </c>
      <c r="I2148">
        <v>0</v>
      </c>
      <c r="J2148">
        <v>0</v>
      </c>
      <c r="K2148">
        <v>17</v>
      </c>
      <c r="L2148">
        <v>0</v>
      </c>
      <c r="M2148">
        <v>4</v>
      </c>
      <c r="O2148">
        <v>10</v>
      </c>
    </row>
    <row r="2149" spans="1:15" x14ac:dyDescent="0.25">
      <c r="A2149" t="str">
        <f t="shared" si="33"/>
        <v>62 DayApril-June 2024NHS Greater Glasgow &amp; ClydeUpper GI</v>
      </c>
      <c r="B2149" t="s">
        <v>262</v>
      </c>
      <c r="C2149" t="s">
        <v>256</v>
      </c>
      <c r="D2149" t="s">
        <v>169</v>
      </c>
      <c r="E2149" t="s">
        <v>34</v>
      </c>
      <c r="F2149">
        <v>166</v>
      </c>
      <c r="G2149" t="s">
        <v>376</v>
      </c>
      <c r="H2149" t="s">
        <v>377</v>
      </c>
      <c r="I2149">
        <v>3</v>
      </c>
      <c r="J2149">
        <v>2.9126213592233001</v>
      </c>
      <c r="K2149">
        <v>100</v>
      </c>
      <c r="L2149">
        <v>7</v>
      </c>
      <c r="M2149">
        <v>17</v>
      </c>
      <c r="N2149">
        <v>14</v>
      </c>
      <c r="O2149">
        <v>13</v>
      </c>
    </row>
    <row r="2150" spans="1:15" x14ac:dyDescent="0.25">
      <c r="A2150" t="str">
        <f t="shared" si="33"/>
        <v>62 DayApril-June 2024NHS Greater Glasgow &amp; ClydeUpper GI - Hepatopancreatobiliary</v>
      </c>
      <c r="B2150" t="s">
        <v>262</v>
      </c>
      <c r="C2150" t="s">
        <v>256</v>
      </c>
      <c r="D2150" t="s">
        <v>169</v>
      </c>
      <c r="E2150" t="s">
        <v>203</v>
      </c>
      <c r="F2150">
        <v>96</v>
      </c>
      <c r="G2150" t="s">
        <v>323</v>
      </c>
      <c r="H2150" t="s">
        <v>376</v>
      </c>
      <c r="I2150">
        <v>3</v>
      </c>
      <c r="J2150">
        <v>4.7619047619047601</v>
      </c>
      <c r="K2150">
        <v>60</v>
      </c>
      <c r="L2150">
        <v>2</v>
      </c>
      <c r="M2150">
        <v>11</v>
      </c>
      <c r="O2150">
        <v>15</v>
      </c>
    </row>
    <row r="2151" spans="1:15" x14ac:dyDescent="0.25">
      <c r="A2151" t="str">
        <f t="shared" si="33"/>
        <v>62 DayApril-June 2024NHS Greater Glasgow &amp; ClydeUpper GI - Oesophagogastric</v>
      </c>
      <c r="B2151" t="s">
        <v>262</v>
      </c>
      <c r="C2151" t="s">
        <v>256</v>
      </c>
      <c r="D2151" t="s">
        <v>169</v>
      </c>
      <c r="E2151" t="s">
        <v>204</v>
      </c>
      <c r="F2151">
        <v>70</v>
      </c>
      <c r="G2151" t="s">
        <v>314</v>
      </c>
      <c r="H2151" t="s">
        <v>292</v>
      </c>
      <c r="I2151">
        <v>0</v>
      </c>
      <c r="J2151">
        <v>0</v>
      </c>
      <c r="K2151">
        <v>40</v>
      </c>
      <c r="L2151">
        <v>5</v>
      </c>
      <c r="M2151">
        <v>6</v>
      </c>
      <c r="N2151">
        <v>14</v>
      </c>
      <c r="O2151">
        <v>9</v>
      </c>
    </row>
    <row r="2152" spans="1:15" x14ac:dyDescent="0.25">
      <c r="A2152" t="str">
        <f t="shared" si="33"/>
        <v>62 DayApril-June 2024NHS Greater Glasgow &amp; ClydeUrological</v>
      </c>
      <c r="B2152" t="s">
        <v>262</v>
      </c>
      <c r="C2152" t="s">
        <v>256</v>
      </c>
      <c r="D2152" t="s">
        <v>169</v>
      </c>
      <c r="E2152" t="s">
        <v>205</v>
      </c>
      <c r="F2152">
        <v>417</v>
      </c>
      <c r="G2152" t="s">
        <v>378</v>
      </c>
      <c r="H2152" t="s">
        <v>379</v>
      </c>
      <c r="I2152">
        <v>1</v>
      </c>
      <c r="J2152">
        <v>0.33557046979865801</v>
      </c>
      <c r="K2152">
        <v>297</v>
      </c>
      <c r="L2152">
        <v>96</v>
      </c>
      <c r="M2152">
        <v>65</v>
      </c>
      <c r="N2152">
        <v>14</v>
      </c>
      <c r="O2152">
        <v>16</v>
      </c>
    </row>
    <row r="2153" spans="1:15" x14ac:dyDescent="0.25">
      <c r="A2153" t="str">
        <f t="shared" si="33"/>
        <v>62 DayApril-June 2024NHS Greater Glasgow &amp; ClydeUrology - Bladder</v>
      </c>
      <c r="B2153" t="s">
        <v>262</v>
      </c>
      <c r="C2153" t="s">
        <v>256</v>
      </c>
      <c r="D2153" t="s">
        <v>169</v>
      </c>
      <c r="E2153" t="s">
        <v>206</v>
      </c>
      <c r="F2153">
        <v>37</v>
      </c>
      <c r="G2153" t="s">
        <v>274</v>
      </c>
      <c r="H2153" t="s">
        <v>380</v>
      </c>
      <c r="I2153">
        <v>0</v>
      </c>
      <c r="J2153">
        <v>0</v>
      </c>
      <c r="K2153">
        <v>31</v>
      </c>
      <c r="L2153">
        <v>4</v>
      </c>
      <c r="M2153">
        <v>5</v>
      </c>
      <c r="N2153">
        <v>18</v>
      </c>
      <c r="O2153">
        <v>7</v>
      </c>
    </row>
    <row r="2154" spans="1:15" x14ac:dyDescent="0.25">
      <c r="A2154" t="str">
        <f t="shared" si="33"/>
        <v>62 DayApril-June 2024NHS Greater Glasgow &amp; ClydeUrology - Other</v>
      </c>
      <c r="B2154" t="s">
        <v>262</v>
      </c>
      <c r="C2154" t="s">
        <v>256</v>
      </c>
      <c r="D2154" t="s">
        <v>169</v>
      </c>
      <c r="E2154" t="s">
        <v>207</v>
      </c>
      <c r="F2154">
        <v>109</v>
      </c>
      <c r="G2154" t="s">
        <v>338</v>
      </c>
      <c r="H2154" t="s">
        <v>279</v>
      </c>
      <c r="I2154">
        <v>1</v>
      </c>
      <c r="J2154">
        <v>2</v>
      </c>
      <c r="K2154">
        <v>49</v>
      </c>
      <c r="L2154">
        <v>12</v>
      </c>
      <c r="M2154">
        <v>12</v>
      </c>
      <c r="N2154">
        <v>20</v>
      </c>
      <c r="O2154">
        <v>32</v>
      </c>
    </row>
    <row r="2155" spans="1:15" x14ac:dyDescent="0.25">
      <c r="A2155" t="str">
        <f t="shared" si="33"/>
        <v>62 DayApril-June 2024NHS Greater Glasgow &amp; ClydeUrology - Prostate</v>
      </c>
      <c r="B2155" t="s">
        <v>262</v>
      </c>
      <c r="C2155" t="s">
        <v>256</v>
      </c>
      <c r="D2155" t="s">
        <v>169</v>
      </c>
      <c r="E2155" t="s">
        <v>208</v>
      </c>
      <c r="F2155">
        <v>271</v>
      </c>
      <c r="G2155" t="s">
        <v>285</v>
      </c>
      <c r="H2155" t="s">
        <v>381</v>
      </c>
      <c r="I2155">
        <v>0</v>
      </c>
      <c r="J2155">
        <v>0</v>
      </c>
      <c r="K2155">
        <v>217</v>
      </c>
      <c r="L2155">
        <v>80</v>
      </c>
      <c r="M2155">
        <v>48</v>
      </c>
      <c r="N2155">
        <v>14</v>
      </c>
      <c r="O2155">
        <v>14</v>
      </c>
    </row>
    <row r="2156" spans="1:15" x14ac:dyDescent="0.25">
      <c r="A2156" t="str">
        <f t="shared" si="33"/>
        <v>62 DayApril-June 2024NHS HighlandAll Cancer Types*</v>
      </c>
      <c r="B2156" t="s">
        <v>262</v>
      </c>
      <c r="C2156" t="s">
        <v>256</v>
      </c>
      <c r="D2156" t="s">
        <v>170</v>
      </c>
      <c r="E2156" t="s">
        <v>198</v>
      </c>
      <c r="F2156">
        <v>406</v>
      </c>
      <c r="G2156" t="s">
        <v>382</v>
      </c>
      <c r="H2156" t="s">
        <v>383</v>
      </c>
      <c r="I2156">
        <v>6</v>
      </c>
      <c r="J2156">
        <v>1.92307692307692</v>
      </c>
      <c r="K2156">
        <v>306</v>
      </c>
      <c r="L2156">
        <v>66</v>
      </c>
      <c r="M2156">
        <v>77</v>
      </c>
      <c r="N2156">
        <v>13</v>
      </c>
      <c r="O2156">
        <v>25</v>
      </c>
    </row>
    <row r="2157" spans="1:15" x14ac:dyDescent="0.25">
      <c r="A2157" t="str">
        <f t="shared" si="33"/>
        <v>62 DayApril-June 2024NHS HighlandAll Cancer Types* (screened excluded)</v>
      </c>
      <c r="B2157" t="s">
        <v>262</v>
      </c>
      <c r="C2157" t="s">
        <v>256</v>
      </c>
      <c r="D2157" t="s">
        <v>170</v>
      </c>
      <c r="E2157" t="s">
        <v>199</v>
      </c>
      <c r="F2157">
        <v>374</v>
      </c>
      <c r="G2157" t="s">
        <v>382</v>
      </c>
      <c r="H2157" t="s">
        <v>384</v>
      </c>
      <c r="I2157">
        <v>6</v>
      </c>
      <c r="J2157">
        <v>2.1428571428571401</v>
      </c>
      <c r="K2157">
        <v>274</v>
      </c>
      <c r="L2157">
        <v>62</v>
      </c>
      <c r="M2157">
        <v>70</v>
      </c>
      <c r="N2157">
        <v>13</v>
      </c>
      <c r="O2157">
        <v>26</v>
      </c>
    </row>
    <row r="2158" spans="1:15" x14ac:dyDescent="0.25">
      <c r="A2158" t="str">
        <f t="shared" si="33"/>
        <v>62 DayApril-June 2024NHS HighlandAll Cancer Types* (screened only)</v>
      </c>
      <c r="B2158" t="s">
        <v>262</v>
      </c>
      <c r="C2158" t="s">
        <v>256</v>
      </c>
      <c r="D2158" t="s">
        <v>170</v>
      </c>
      <c r="E2158" t="s">
        <v>200</v>
      </c>
      <c r="F2158">
        <v>32</v>
      </c>
      <c r="G2158" t="s">
        <v>266</v>
      </c>
      <c r="H2158" t="s">
        <v>280</v>
      </c>
      <c r="I2158">
        <v>0</v>
      </c>
      <c r="J2158">
        <v>0</v>
      </c>
      <c r="K2158">
        <v>32</v>
      </c>
      <c r="L2158">
        <v>4</v>
      </c>
      <c r="M2158">
        <v>7</v>
      </c>
      <c r="N2158">
        <v>14</v>
      </c>
      <c r="O2158">
        <v>12</v>
      </c>
    </row>
    <row r="2159" spans="1:15" x14ac:dyDescent="0.25">
      <c r="A2159" t="str">
        <f t="shared" si="33"/>
        <v>62 DayApril-June 2024NHS HighlandBreast</v>
      </c>
      <c r="B2159" t="s">
        <v>262</v>
      </c>
      <c r="C2159" t="s">
        <v>256</v>
      </c>
      <c r="D2159" t="s">
        <v>170</v>
      </c>
      <c r="E2159" t="s">
        <v>22</v>
      </c>
      <c r="F2159">
        <v>64</v>
      </c>
      <c r="G2159" t="s">
        <v>273</v>
      </c>
      <c r="H2159" t="s">
        <v>385</v>
      </c>
      <c r="I2159">
        <v>0</v>
      </c>
      <c r="J2159">
        <v>0</v>
      </c>
      <c r="K2159">
        <v>52</v>
      </c>
      <c r="L2159">
        <v>5</v>
      </c>
      <c r="M2159">
        <v>8</v>
      </c>
      <c r="N2159">
        <v>18</v>
      </c>
      <c r="O2159">
        <v>10</v>
      </c>
    </row>
    <row r="2160" spans="1:15" x14ac:dyDescent="0.25">
      <c r="A2160" t="str">
        <f t="shared" si="33"/>
        <v>62 DayApril-June 2024NHS HighlandBreast (screened excluded)</v>
      </c>
      <c r="B2160" t="s">
        <v>262</v>
      </c>
      <c r="C2160" t="s">
        <v>256</v>
      </c>
      <c r="D2160" t="s">
        <v>170</v>
      </c>
      <c r="E2160" t="s">
        <v>201</v>
      </c>
      <c r="F2160">
        <v>40</v>
      </c>
      <c r="G2160" t="s">
        <v>273</v>
      </c>
      <c r="H2160" t="s">
        <v>327</v>
      </c>
      <c r="I2160">
        <v>0</v>
      </c>
      <c r="J2160">
        <v>0</v>
      </c>
      <c r="K2160">
        <v>28</v>
      </c>
      <c r="L2160">
        <v>4</v>
      </c>
      <c r="M2160">
        <v>6</v>
      </c>
      <c r="N2160">
        <v>16</v>
      </c>
      <c r="O2160">
        <v>8</v>
      </c>
    </row>
    <row r="2161" spans="1:15" x14ac:dyDescent="0.25">
      <c r="A2161" t="str">
        <f t="shared" si="33"/>
        <v>62 DayApril-June 2024NHS HighlandBreast (screened only)</v>
      </c>
      <c r="B2161" t="s">
        <v>262</v>
      </c>
      <c r="C2161" t="s">
        <v>256</v>
      </c>
      <c r="D2161" t="s">
        <v>170</v>
      </c>
      <c r="E2161" t="s">
        <v>202</v>
      </c>
      <c r="F2161">
        <v>24</v>
      </c>
      <c r="G2161" t="s">
        <v>266</v>
      </c>
      <c r="H2161" t="s">
        <v>330</v>
      </c>
      <c r="I2161">
        <v>0</v>
      </c>
      <c r="J2161">
        <v>0</v>
      </c>
      <c r="K2161">
        <v>24</v>
      </c>
      <c r="L2161">
        <v>1</v>
      </c>
      <c r="M2161">
        <v>2</v>
      </c>
    </row>
    <row r="2162" spans="1:15" x14ac:dyDescent="0.25">
      <c r="A2162" t="str">
        <f t="shared" si="33"/>
        <v>62 DayApril-June 2024NHS HighlandCervical</v>
      </c>
      <c r="B2162" t="s">
        <v>262</v>
      </c>
      <c r="C2162" t="s">
        <v>256</v>
      </c>
      <c r="D2162" t="s">
        <v>170</v>
      </c>
      <c r="E2162" t="s">
        <v>23</v>
      </c>
      <c r="F2162">
        <v>2</v>
      </c>
      <c r="G2162" t="s">
        <v>266</v>
      </c>
      <c r="H2162" t="s">
        <v>306</v>
      </c>
      <c r="I2162">
        <v>0</v>
      </c>
      <c r="J2162">
        <v>0</v>
      </c>
      <c r="K2162">
        <v>2</v>
      </c>
      <c r="L2162">
        <v>0</v>
      </c>
      <c r="M2162">
        <v>0</v>
      </c>
    </row>
    <row r="2163" spans="1:15" x14ac:dyDescent="0.25">
      <c r="A2163" t="str">
        <f t="shared" si="33"/>
        <v>62 DayApril-June 2024NHS HighlandCervical (screened excluded)</v>
      </c>
      <c r="B2163" t="s">
        <v>262</v>
      </c>
      <c r="C2163" t="s">
        <v>256</v>
      </c>
      <c r="D2163" t="s">
        <v>170</v>
      </c>
      <c r="E2163" t="s">
        <v>24</v>
      </c>
      <c r="F2163">
        <v>2</v>
      </c>
      <c r="G2163" t="s">
        <v>266</v>
      </c>
      <c r="H2163" t="s">
        <v>306</v>
      </c>
      <c r="I2163">
        <v>0</v>
      </c>
      <c r="J2163">
        <v>0</v>
      </c>
      <c r="K2163">
        <v>2</v>
      </c>
      <c r="L2163">
        <v>0</v>
      </c>
      <c r="M2163">
        <v>0</v>
      </c>
    </row>
    <row r="2164" spans="1:15" x14ac:dyDescent="0.25">
      <c r="A2164" t="str">
        <f t="shared" si="33"/>
        <v>62 DayApril-June 2024NHS HighlandColorectal</v>
      </c>
      <c r="B2164" t="s">
        <v>262</v>
      </c>
      <c r="C2164" t="s">
        <v>256</v>
      </c>
      <c r="D2164" t="s">
        <v>170</v>
      </c>
      <c r="E2164" t="s">
        <v>26</v>
      </c>
      <c r="F2164">
        <v>57</v>
      </c>
      <c r="G2164" t="s">
        <v>324</v>
      </c>
      <c r="H2164" t="s">
        <v>283</v>
      </c>
      <c r="I2164">
        <v>0</v>
      </c>
      <c r="J2164">
        <v>0</v>
      </c>
      <c r="K2164">
        <v>47</v>
      </c>
      <c r="L2164">
        <v>14</v>
      </c>
      <c r="M2164">
        <v>21</v>
      </c>
      <c r="N2164">
        <v>10</v>
      </c>
      <c r="O2164">
        <v>25</v>
      </c>
    </row>
    <row r="2165" spans="1:15" x14ac:dyDescent="0.25">
      <c r="A2165" t="str">
        <f t="shared" si="33"/>
        <v>62 DayApril-June 2024NHS HighlandColorectal (screened excluded)</v>
      </c>
      <c r="B2165" t="s">
        <v>262</v>
      </c>
      <c r="C2165" t="s">
        <v>256</v>
      </c>
      <c r="D2165" t="s">
        <v>170</v>
      </c>
      <c r="E2165" t="s">
        <v>27</v>
      </c>
      <c r="F2165">
        <v>49</v>
      </c>
      <c r="G2165" t="s">
        <v>324</v>
      </c>
      <c r="H2165" t="s">
        <v>386</v>
      </c>
      <c r="I2165">
        <v>0</v>
      </c>
      <c r="J2165">
        <v>0</v>
      </c>
      <c r="K2165">
        <v>39</v>
      </c>
      <c r="L2165">
        <v>11</v>
      </c>
      <c r="M2165">
        <v>16</v>
      </c>
      <c r="N2165">
        <v>9</v>
      </c>
      <c r="O2165">
        <v>26</v>
      </c>
    </row>
    <row r="2166" spans="1:15" x14ac:dyDescent="0.25">
      <c r="A2166" t="str">
        <f t="shared" si="33"/>
        <v>62 DayApril-June 2024NHS HighlandColorectal (screened only)</v>
      </c>
      <c r="B2166" t="s">
        <v>262</v>
      </c>
      <c r="C2166" t="s">
        <v>256</v>
      </c>
      <c r="D2166" t="s">
        <v>170</v>
      </c>
      <c r="E2166" t="s">
        <v>28</v>
      </c>
      <c r="F2166">
        <v>8</v>
      </c>
      <c r="G2166" t="s">
        <v>266</v>
      </c>
      <c r="H2166" t="s">
        <v>322</v>
      </c>
      <c r="I2166">
        <v>0</v>
      </c>
      <c r="J2166">
        <v>0</v>
      </c>
      <c r="K2166">
        <v>8</v>
      </c>
      <c r="L2166">
        <v>3</v>
      </c>
      <c r="M2166">
        <v>5</v>
      </c>
      <c r="N2166">
        <v>10</v>
      </c>
      <c r="O2166">
        <v>11</v>
      </c>
    </row>
    <row r="2167" spans="1:15" x14ac:dyDescent="0.25">
      <c r="A2167" t="str">
        <f t="shared" si="33"/>
        <v>62 DayApril-June 2024NHS HighlandHead &amp; Neck</v>
      </c>
      <c r="B2167" t="s">
        <v>262</v>
      </c>
      <c r="C2167" t="s">
        <v>256</v>
      </c>
      <c r="D2167" t="s">
        <v>170</v>
      </c>
      <c r="E2167" t="s">
        <v>29</v>
      </c>
      <c r="F2167">
        <v>16</v>
      </c>
      <c r="G2167" t="s">
        <v>320</v>
      </c>
      <c r="H2167" t="s">
        <v>311</v>
      </c>
      <c r="I2167">
        <v>1</v>
      </c>
      <c r="J2167">
        <v>7.6923076923076898</v>
      </c>
      <c r="K2167">
        <v>12</v>
      </c>
      <c r="L2167">
        <v>1</v>
      </c>
      <c r="M2167">
        <v>7</v>
      </c>
      <c r="O2167">
        <v>34</v>
      </c>
    </row>
    <row r="2168" spans="1:15" x14ac:dyDescent="0.25">
      <c r="A2168" t="str">
        <f t="shared" si="33"/>
        <v>62 DayApril-June 2024NHS HighlandLung</v>
      </c>
      <c r="B2168" t="s">
        <v>262</v>
      </c>
      <c r="C2168" t="s">
        <v>256</v>
      </c>
      <c r="D2168" t="s">
        <v>170</v>
      </c>
      <c r="E2168" t="s">
        <v>30</v>
      </c>
      <c r="F2168">
        <v>41</v>
      </c>
      <c r="G2168" t="s">
        <v>334</v>
      </c>
      <c r="H2168" t="s">
        <v>387</v>
      </c>
      <c r="I2168">
        <v>3</v>
      </c>
      <c r="J2168">
        <v>12</v>
      </c>
      <c r="K2168">
        <v>22</v>
      </c>
      <c r="L2168">
        <v>1</v>
      </c>
      <c r="M2168">
        <v>10</v>
      </c>
      <c r="O2168">
        <v>22</v>
      </c>
    </row>
    <row r="2169" spans="1:15" x14ac:dyDescent="0.25">
      <c r="A2169" t="str">
        <f t="shared" si="33"/>
        <v>62 DayApril-June 2024NHS HighlandLymphoma</v>
      </c>
      <c r="B2169" t="s">
        <v>262</v>
      </c>
      <c r="C2169" t="s">
        <v>256</v>
      </c>
      <c r="D2169" t="s">
        <v>170</v>
      </c>
      <c r="E2169" t="s">
        <v>31</v>
      </c>
      <c r="F2169">
        <v>12</v>
      </c>
      <c r="G2169" t="s">
        <v>312</v>
      </c>
      <c r="H2169" t="s">
        <v>272</v>
      </c>
      <c r="I2169">
        <v>0</v>
      </c>
      <c r="J2169">
        <v>0</v>
      </c>
      <c r="K2169">
        <v>7</v>
      </c>
      <c r="L2169">
        <v>2</v>
      </c>
      <c r="M2169">
        <v>1</v>
      </c>
    </row>
    <row r="2170" spans="1:15" x14ac:dyDescent="0.25">
      <c r="A2170" t="str">
        <f t="shared" si="33"/>
        <v>62 DayApril-June 2024NHS HighlandMelanoma</v>
      </c>
      <c r="B2170" t="s">
        <v>262</v>
      </c>
      <c r="C2170" t="s">
        <v>256</v>
      </c>
      <c r="D2170" t="s">
        <v>170</v>
      </c>
      <c r="E2170" t="s">
        <v>32</v>
      </c>
      <c r="F2170">
        <v>29</v>
      </c>
      <c r="G2170" t="s">
        <v>272</v>
      </c>
      <c r="H2170" t="s">
        <v>356</v>
      </c>
      <c r="I2170">
        <v>0</v>
      </c>
      <c r="J2170">
        <v>0</v>
      </c>
      <c r="K2170">
        <v>22</v>
      </c>
      <c r="L2170">
        <v>3</v>
      </c>
      <c r="M2170">
        <v>0</v>
      </c>
      <c r="N2170">
        <v>19</v>
      </c>
    </row>
    <row r="2171" spans="1:15" x14ac:dyDescent="0.25">
      <c r="A2171" t="str">
        <f t="shared" si="33"/>
        <v>62 DayApril-June 2024NHS HighlandOvarian</v>
      </c>
      <c r="B2171" t="s">
        <v>262</v>
      </c>
      <c r="C2171" t="s">
        <v>256</v>
      </c>
      <c r="D2171" t="s">
        <v>170</v>
      </c>
      <c r="E2171" t="s">
        <v>33</v>
      </c>
      <c r="F2171">
        <v>8</v>
      </c>
      <c r="G2171" t="s">
        <v>316</v>
      </c>
      <c r="H2171" t="s">
        <v>272</v>
      </c>
      <c r="I2171">
        <v>0</v>
      </c>
      <c r="J2171">
        <v>0</v>
      </c>
      <c r="K2171">
        <v>7</v>
      </c>
      <c r="L2171">
        <v>0</v>
      </c>
      <c r="M2171">
        <v>0</v>
      </c>
    </row>
    <row r="2172" spans="1:15" x14ac:dyDescent="0.25">
      <c r="A2172" t="str">
        <f t="shared" si="33"/>
        <v>62 DayApril-June 2024NHS HighlandUpper GI</v>
      </c>
      <c r="B2172" t="s">
        <v>262</v>
      </c>
      <c r="C2172" t="s">
        <v>256</v>
      </c>
      <c r="D2172" t="s">
        <v>170</v>
      </c>
      <c r="E2172" t="s">
        <v>34</v>
      </c>
      <c r="F2172">
        <v>46</v>
      </c>
      <c r="G2172" t="s">
        <v>302</v>
      </c>
      <c r="H2172" t="s">
        <v>344</v>
      </c>
      <c r="I2172">
        <v>0</v>
      </c>
      <c r="J2172">
        <v>0</v>
      </c>
      <c r="K2172">
        <v>29</v>
      </c>
      <c r="L2172">
        <v>2</v>
      </c>
      <c r="M2172">
        <v>12</v>
      </c>
      <c r="O2172">
        <v>28</v>
      </c>
    </row>
    <row r="2173" spans="1:15" x14ac:dyDescent="0.25">
      <c r="A2173" t="str">
        <f t="shared" si="33"/>
        <v>62 DayApril-June 2024NHS HighlandUpper GI - Hepatopancreatobiliary</v>
      </c>
      <c r="B2173" t="s">
        <v>262</v>
      </c>
      <c r="C2173" t="s">
        <v>256</v>
      </c>
      <c r="D2173" t="s">
        <v>170</v>
      </c>
      <c r="E2173" t="s">
        <v>203</v>
      </c>
      <c r="F2173">
        <v>25</v>
      </c>
      <c r="G2173" t="s">
        <v>311</v>
      </c>
      <c r="H2173" t="s">
        <v>273</v>
      </c>
      <c r="I2173">
        <v>0</v>
      </c>
      <c r="J2173">
        <v>0</v>
      </c>
      <c r="K2173">
        <v>12</v>
      </c>
      <c r="L2173">
        <v>0</v>
      </c>
      <c r="M2173">
        <v>4</v>
      </c>
      <c r="O2173">
        <v>25</v>
      </c>
    </row>
    <row r="2174" spans="1:15" x14ac:dyDescent="0.25">
      <c r="A2174" t="str">
        <f t="shared" si="33"/>
        <v>62 DayApril-June 2024NHS HighlandUpper GI - Oesophagogastric</v>
      </c>
      <c r="B2174" t="s">
        <v>262</v>
      </c>
      <c r="C2174" t="s">
        <v>256</v>
      </c>
      <c r="D2174" t="s">
        <v>170</v>
      </c>
      <c r="E2174" t="s">
        <v>204</v>
      </c>
      <c r="F2174">
        <v>21</v>
      </c>
      <c r="G2174" t="s">
        <v>313</v>
      </c>
      <c r="H2174" t="s">
        <v>302</v>
      </c>
      <c r="I2174">
        <v>0</v>
      </c>
      <c r="J2174">
        <v>0</v>
      </c>
      <c r="K2174">
        <v>17</v>
      </c>
      <c r="L2174">
        <v>2</v>
      </c>
      <c r="M2174">
        <v>8</v>
      </c>
      <c r="O2174">
        <v>28</v>
      </c>
    </row>
    <row r="2175" spans="1:15" x14ac:dyDescent="0.25">
      <c r="A2175" t="str">
        <f t="shared" si="33"/>
        <v>62 DayApril-June 2024NHS HighlandUrological</v>
      </c>
      <c r="B2175" t="s">
        <v>262</v>
      </c>
      <c r="C2175" t="s">
        <v>256</v>
      </c>
      <c r="D2175" t="s">
        <v>170</v>
      </c>
      <c r="E2175" t="s">
        <v>205</v>
      </c>
      <c r="F2175">
        <v>131</v>
      </c>
      <c r="G2175" t="s">
        <v>345</v>
      </c>
      <c r="H2175" t="s">
        <v>388</v>
      </c>
      <c r="I2175">
        <v>2</v>
      </c>
      <c r="J2175">
        <v>1.8518518518518501</v>
      </c>
      <c r="K2175">
        <v>106</v>
      </c>
      <c r="L2175">
        <v>38</v>
      </c>
      <c r="M2175">
        <v>18</v>
      </c>
      <c r="N2175">
        <v>14</v>
      </c>
      <c r="O2175">
        <v>60</v>
      </c>
    </row>
    <row r="2176" spans="1:15" x14ac:dyDescent="0.25">
      <c r="A2176" t="str">
        <f t="shared" si="33"/>
        <v>62 DayApril-June 2024NHS HighlandUrology - Bladder</v>
      </c>
      <c r="B2176" t="s">
        <v>262</v>
      </c>
      <c r="C2176" t="s">
        <v>256</v>
      </c>
      <c r="D2176" t="s">
        <v>170</v>
      </c>
      <c r="E2176" t="s">
        <v>206</v>
      </c>
      <c r="F2176">
        <v>10</v>
      </c>
      <c r="G2176" t="s">
        <v>316</v>
      </c>
      <c r="H2176" t="s">
        <v>321</v>
      </c>
      <c r="I2176">
        <v>0</v>
      </c>
      <c r="J2176">
        <v>0</v>
      </c>
      <c r="K2176">
        <v>9</v>
      </c>
      <c r="L2176">
        <v>2</v>
      </c>
      <c r="M2176">
        <v>0</v>
      </c>
    </row>
    <row r="2177" spans="1:15" x14ac:dyDescent="0.25">
      <c r="A2177" t="str">
        <f t="shared" si="33"/>
        <v>62 DayApril-June 2024NHS HighlandUrology - Other</v>
      </c>
      <c r="B2177" t="s">
        <v>262</v>
      </c>
      <c r="C2177" t="s">
        <v>256</v>
      </c>
      <c r="D2177" t="s">
        <v>170</v>
      </c>
      <c r="E2177" t="s">
        <v>207</v>
      </c>
      <c r="F2177">
        <v>18</v>
      </c>
      <c r="G2177" t="s">
        <v>324</v>
      </c>
      <c r="H2177" t="s">
        <v>322</v>
      </c>
      <c r="I2177">
        <v>0</v>
      </c>
      <c r="J2177">
        <v>0</v>
      </c>
      <c r="K2177">
        <v>8</v>
      </c>
      <c r="L2177">
        <v>0</v>
      </c>
      <c r="M2177">
        <v>1</v>
      </c>
    </row>
    <row r="2178" spans="1:15" x14ac:dyDescent="0.25">
      <c r="A2178" t="str">
        <f t="shared" si="33"/>
        <v>62 DayApril-June 2024NHS HighlandUrology - Prostate</v>
      </c>
      <c r="B2178" t="s">
        <v>262</v>
      </c>
      <c r="C2178" t="s">
        <v>256</v>
      </c>
      <c r="D2178" t="s">
        <v>170</v>
      </c>
      <c r="E2178" t="s">
        <v>208</v>
      </c>
      <c r="F2178">
        <v>103</v>
      </c>
      <c r="G2178" t="s">
        <v>273</v>
      </c>
      <c r="H2178" t="s">
        <v>389</v>
      </c>
      <c r="I2178">
        <v>2</v>
      </c>
      <c r="J2178">
        <v>2.1978021978022002</v>
      </c>
      <c r="K2178">
        <v>89</v>
      </c>
      <c r="L2178">
        <v>36</v>
      </c>
      <c r="M2178">
        <v>17</v>
      </c>
      <c r="N2178">
        <v>14</v>
      </c>
      <c r="O2178">
        <v>51</v>
      </c>
    </row>
    <row r="2179" spans="1:15" x14ac:dyDescent="0.25">
      <c r="A2179" t="str">
        <f t="shared" ref="A2179:A2242" si="34">CONCATENATE(B2179,C2179,D2179,E2179)</f>
        <v>62 DayApril-June 2024NHS LanarkshireAll Cancer Types*</v>
      </c>
      <c r="B2179" t="s">
        <v>262</v>
      </c>
      <c r="C2179" t="s">
        <v>256</v>
      </c>
      <c r="D2179" t="s">
        <v>171</v>
      </c>
      <c r="E2179" t="s">
        <v>198</v>
      </c>
      <c r="F2179">
        <v>579</v>
      </c>
      <c r="G2179" t="s">
        <v>390</v>
      </c>
      <c r="H2179" t="s">
        <v>391</v>
      </c>
      <c r="I2179">
        <v>2</v>
      </c>
      <c r="J2179">
        <v>0.56022408963585402</v>
      </c>
      <c r="K2179">
        <v>355</v>
      </c>
      <c r="L2179">
        <v>40</v>
      </c>
      <c r="M2179">
        <v>185</v>
      </c>
      <c r="N2179">
        <v>35</v>
      </c>
      <c r="O2179">
        <v>29</v>
      </c>
    </row>
    <row r="2180" spans="1:15" x14ac:dyDescent="0.25">
      <c r="A2180" t="str">
        <f t="shared" si="34"/>
        <v>62 DayApril-June 2024NHS LanarkshireAll Cancer Types* (screened excluded)</v>
      </c>
      <c r="B2180" t="s">
        <v>262</v>
      </c>
      <c r="C2180" t="s">
        <v>256</v>
      </c>
      <c r="D2180" t="s">
        <v>171</v>
      </c>
      <c r="E2180" t="s">
        <v>199</v>
      </c>
      <c r="F2180">
        <v>563</v>
      </c>
      <c r="G2180" t="s">
        <v>390</v>
      </c>
      <c r="H2180" t="s">
        <v>392</v>
      </c>
      <c r="I2180">
        <v>2</v>
      </c>
      <c r="J2180">
        <v>0.58651026392961902</v>
      </c>
      <c r="K2180">
        <v>339</v>
      </c>
      <c r="L2180">
        <v>39</v>
      </c>
      <c r="M2180">
        <v>171</v>
      </c>
      <c r="N2180">
        <v>35</v>
      </c>
      <c r="O2180">
        <v>28</v>
      </c>
    </row>
    <row r="2181" spans="1:15" x14ac:dyDescent="0.25">
      <c r="A2181" t="str">
        <f t="shared" si="34"/>
        <v>62 DayApril-June 2024NHS LanarkshireAll Cancer Types* (screened only)</v>
      </c>
      <c r="B2181" t="s">
        <v>262</v>
      </c>
      <c r="C2181" t="s">
        <v>256</v>
      </c>
      <c r="D2181" t="s">
        <v>171</v>
      </c>
      <c r="E2181" t="s">
        <v>200</v>
      </c>
      <c r="F2181">
        <v>16</v>
      </c>
      <c r="G2181" t="s">
        <v>266</v>
      </c>
      <c r="H2181" t="s">
        <v>334</v>
      </c>
      <c r="I2181">
        <v>0</v>
      </c>
      <c r="J2181">
        <v>0</v>
      </c>
      <c r="K2181">
        <v>16</v>
      </c>
      <c r="L2181">
        <v>1</v>
      </c>
      <c r="M2181">
        <v>14</v>
      </c>
      <c r="O2181">
        <v>34</v>
      </c>
    </row>
    <row r="2182" spans="1:15" x14ac:dyDescent="0.25">
      <c r="A2182" t="str">
        <f t="shared" si="34"/>
        <v>62 DayApril-June 2024NHS LanarkshireBreast</v>
      </c>
      <c r="B2182" t="s">
        <v>262</v>
      </c>
      <c r="C2182" t="s">
        <v>256</v>
      </c>
      <c r="D2182" t="s">
        <v>171</v>
      </c>
      <c r="E2182" t="s">
        <v>22</v>
      </c>
      <c r="F2182">
        <v>69</v>
      </c>
      <c r="G2182" t="s">
        <v>302</v>
      </c>
      <c r="H2182" t="s">
        <v>385</v>
      </c>
      <c r="I2182">
        <v>0</v>
      </c>
      <c r="J2182">
        <v>0</v>
      </c>
      <c r="K2182">
        <v>52</v>
      </c>
      <c r="L2182">
        <v>8</v>
      </c>
      <c r="M2182">
        <v>16</v>
      </c>
      <c r="N2182">
        <v>16</v>
      </c>
      <c r="O2182">
        <v>16</v>
      </c>
    </row>
    <row r="2183" spans="1:15" x14ac:dyDescent="0.25">
      <c r="A2183" t="str">
        <f t="shared" si="34"/>
        <v>62 DayApril-June 2024NHS LanarkshireBreast (screened excluded)</v>
      </c>
      <c r="B2183" t="s">
        <v>262</v>
      </c>
      <c r="C2183" t="s">
        <v>256</v>
      </c>
      <c r="D2183" t="s">
        <v>171</v>
      </c>
      <c r="E2183" t="s">
        <v>201</v>
      </c>
      <c r="F2183">
        <v>69</v>
      </c>
      <c r="G2183" t="s">
        <v>302</v>
      </c>
      <c r="H2183" t="s">
        <v>385</v>
      </c>
      <c r="I2183">
        <v>0</v>
      </c>
      <c r="J2183">
        <v>0</v>
      </c>
      <c r="K2183">
        <v>52</v>
      </c>
      <c r="L2183">
        <v>8</v>
      </c>
      <c r="M2183">
        <v>16</v>
      </c>
      <c r="N2183">
        <v>16</v>
      </c>
      <c r="O2183">
        <v>16</v>
      </c>
    </row>
    <row r="2184" spans="1:15" x14ac:dyDescent="0.25">
      <c r="A2184" t="str">
        <f t="shared" si="34"/>
        <v>62 DayApril-June 2024NHS LanarkshireCervical</v>
      </c>
      <c r="B2184" t="s">
        <v>262</v>
      </c>
      <c r="C2184" t="s">
        <v>256</v>
      </c>
      <c r="D2184" t="s">
        <v>171</v>
      </c>
      <c r="E2184" t="s">
        <v>23</v>
      </c>
      <c r="F2184">
        <v>18</v>
      </c>
      <c r="G2184" t="s">
        <v>274</v>
      </c>
      <c r="H2184" t="s">
        <v>273</v>
      </c>
      <c r="I2184">
        <v>0</v>
      </c>
      <c r="J2184">
        <v>0</v>
      </c>
      <c r="K2184">
        <v>12</v>
      </c>
      <c r="L2184">
        <v>1</v>
      </c>
      <c r="M2184">
        <v>9</v>
      </c>
      <c r="O2184">
        <v>28</v>
      </c>
    </row>
    <row r="2185" spans="1:15" x14ac:dyDescent="0.25">
      <c r="A2185" t="str">
        <f t="shared" si="34"/>
        <v>62 DayApril-June 2024NHS LanarkshireCervical (screened excluded)</v>
      </c>
      <c r="B2185" t="s">
        <v>262</v>
      </c>
      <c r="C2185" t="s">
        <v>256</v>
      </c>
      <c r="D2185" t="s">
        <v>171</v>
      </c>
      <c r="E2185" t="s">
        <v>24</v>
      </c>
      <c r="F2185">
        <v>14</v>
      </c>
      <c r="G2185" t="s">
        <v>274</v>
      </c>
      <c r="H2185" t="s">
        <v>322</v>
      </c>
      <c r="I2185">
        <v>0</v>
      </c>
      <c r="J2185">
        <v>0</v>
      </c>
      <c r="K2185">
        <v>8</v>
      </c>
      <c r="L2185">
        <v>1</v>
      </c>
      <c r="M2185">
        <v>6</v>
      </c>
      <c r="O2185">
        <v>25</v>
      </c>
    </row>
    <row r="2186" spans="1:15" x14ac:dyDescent="0.25">
      <c r="A2186" t="str">
        <f t="shared" si="34"/>
        <v>62 DayApril-June 2024NHS LanarkshireCervical (screened only)</v>
      </c>
      <c r="B2186" t="s">
        <v>262</v>
      </c>
      <c r="C2186" t="s">
        <v>256</v>
      </c>
      <c r="D2186" t="s">
        <v>171</v>
      </c>
      <c r="E2186" t="s">
        <v>25</v>
      </c>
      <c r="F2186">
        <v>4</v>
      </c>
      <c r="G2186" t="s">
        <v>266</v>
      </c>
      <c r="H2186" t="s">
        <v>313</v>
      </c>
      <c r="I2186">
        <v>0</v>
      </c>
      <c r="J2186">
        <v>0</v>
      </c>
      <c r="K2186">
        <v>4</v>
      </c>
      <c r="L2186">
        <v>0</v>
      </c>
      <c r="M2186">
        <v>3</v>
      </c>
      <c r="O2186">
        <v>29</v>
      </c>
    </row>
    <row r="2187" spans="1:15" x14ac:dyDescent="0.25">
      <c r="A2187" t="str">
        <f t="shared" si="34"/>
        <v>62 DayApril-June 2024NHS LanarkshireColorectal</v>
      </c>
      <c r="B2187" t="s">
        <v>262</v>
      </c>
      <c r="C2187" t="s">
        <v>256</v>
      </c>
      <c r="D2187" t="s">
        <v>171</v>
      </c>
      <c r="E2187" t="s">
        <v>26</v>
      </c>
      <c r="F2187">
        <v>108</v>
      </c>
      <c r="G2187" t="s">
        <v>337</v>
      </c>
      <c r="H2187" t="s">
        <v>393</v>
      </c>
      <c r="I2187">
        <v>1</v>
      </c>
      <c r="J2187">
        <v>1.35135135135135</v>
      </c>
      <c r="K2187">
        <v>73</v>
      </c>
      <c r="L2187">
        <v>5</v>
      </c>
      <c r="M2187">
        <v>46</v>
      </c>
      <c r="N2187">
        <v>35</v>
      </c>
      <c r="O2187">
        <v>40</v>
      </c>
    </row>
    <row r="2188" spans="1:15" x14ac:dyDescent="0.25">
      <c r="A2188" t="str">
        <f t="shared" si="34"/>
        <v>62 DayApril-June 2024NHS LanarkshireColorectal (screened excluded)</v>
      </c>
      <c r="B2188" t="s">
        <v>262</v>
      </c>
      <c r="C2188" t="s">
        <v>256</v>
      </c>
      <c r="D2188" t="s">
        <v>171</v>
      </c>
      <c r="E2188" t="s">
        <v>27</v>
      </c>
      <c r="F2188">
        <v>96</v>
      </c>
      <c r="G2188" t="s">
        <v>337</v>
      </c>
      <c r="H2188" t="s">
        <v>358</v>
      </c>
      <c r="I2188">
        <v>1</v>
      </c>
      <c r="J2188">
        <v>1.61290322580645</v>
      </c>
      <c r="K2188">
        <v>61</v>
      </c>
      <c r="L2188">
        <v>4</v>
      </c>
      <c r="M2188">
        <v>35</v>
      </c>
      <c r="N2188">
        <v>32</v>
      </c>
      <c r="O2188">
        <v>42</v>
      </c>
    </row>
    <row r="2189" spans="1:15" x14ac:dyDescent="0.25">
      <c r="A2189" t="str">
        <f t="shared" si="34"/>
        <v>62 DayApril-June 2024NHS LanarkshireColorectal (screened only)</v>
      </c>
      <c r="B2189" t="s">
        <v>262</v>
      </c>
      <c r="C2189" t="s">
        <v>256</v>
      </c>
      <c r="D2189" t="s">
        <v>171</v>
      </c>
      <c r="E2189" t="s">
        <v>28</v>
      </c>
      <c r="F2189">
        <v>12</v>
      </c>
      <c r="G2189" t="s">
        <v>266</v>
      </c>
      <c r="H2189" t="s">
        <v>273</v>
      </c>
      <c r="I2189">
        <v>0</v>
      </c>
      <c r="J2189">
        <v>0</v>
      </c>
      <c r="K2189">
        <v>12</v>
      </c>
      <c r="L2189">
        <v>1</v>
      </c>
      <c r="M2189">
        <v>11</v>
      </c>
      <c r="O2189">
        <v>36</v>
      </c>
    </row>
    <row r="2190" spans="1:15" x14ac:dyDescent="0.25">
      <c r="A2190" t="str">
        <f t="shared" si="34"/>
        <v>62 DayApril-June 2024NHS LanarkshireHead &amp; Neck</v>
      </c>
      <c r="B2190" t="s">
        <v>262</v>
      </c>
      <c r="C2190" t="s">
        <v>256</v>
      </c>
      <c r="D2190" t="s">
        <v>171</v>
      </c>
      <c r="E2190" t="s">
        <v>29</v>
      </c>
      <c r="F2190">
        <v>19</v>
      </c>
      <c r="G2190" t="s">
        <v>274</v>
      </c>
      <c r="H2190" t="s">
        <v>311</v>
      </c>
      <c r="I2190">
        <v>0</v>
      </c>
      <c r="J2190">
        <v>0</v>
      </c>
      <c r="K2190">
        <v>13</v>
      </c>
      <c r="L2190">
        <v>2</v>
      </c>
      <c r="M2190">
        <v>8</v>
      </c>
      <c r="O2190">
        <v>28</v>
      </c>
    </row>
    <row r="2191" spans="1:15" x14ac:dyDescent="0.25">
      <c r="A2191" t="str">
        <f t="shared" si="34"/>
        <v>62 DayApril-June 2024NHS LanarkshireLung</v>
      </c>
      <c r="B2191" t="s">
        <v>262</v>
      </c>
      <c r="C2191" t="s">
        <v>256</v>
      </c>
      <c r="D2191" t="s">
        <v>171</v>
      </c>
      <c r="E2191" t="s">
        <v>30</v>
      </c>
      <c r="F2191">
        <v>112</v>
      </c>
      <c r="G2191" t="s">
        <v>376</v>
      </c>
      <c r="H2191" t="s">
        <v>308</v>
      </c>
      <c r="I2191">
        <v>1</v>
      </c>
      <c r="J2191">
        <v>2.0408163265306101</v>
      </c>
      <c r="K2191">
        <v>48</v>
      </c>
      <c r="L2191">
        <v>3</v>
      </c>
      <c r="M2191">
        <v>25</v>
      </c>
      <c r="N2191">
        <v>64</v>
      </c>
      <c r="O2191">
        <v>31</v>
      </c>
    </row>
    <row r="2192" spans="1:15" x14ac:dyDescent="0.25">
      <c r="A2192" t="str">
        <f t="shared" si="34"/>
        <v>62 DayApril-June 2024NHS LanarkshireLymphoma</v>
      </c>
      <c r="B2192" t="s">
        <v>262</v>
      </c>
      <c r="C2192" t="s">
        <v>256</v>
      </c>
      <c r="D2192" t="s">
        <v>171</v>
      </c>
      <c r="E2192" t="s">
        <v>31</v>
      </c>
      <c r="F2192">
        <v>16</v>
      </c>
      <c r="G2192" t="s">
        <v>273</v>
      </c>
      <c r="H2192" t="s">
        <v>313</v>
      </c>
      <c r="I2192">
        <v>0</v>
      </c>
      <c r="J2192">
        <v>0</v>
      </c>
      <c r="K2192">
        <v>4</v>
      </c>
      <c r="L2192">
        <v>1</v>
      </c>
      <c r="M2192">
        <v>2</v>
      </c>
    </row>
    <row r="2193" spans="1:15" x14ac:dyDescent="0.25">
      <c r="A2193" t="str">
        <f t="shared" si="34"/>
        <v>62 DayApril-June 2024NHS LanarkshireMelanoma</v>
      </c>
      <c r="B2193" t="s">
        <v>262</v>
      </c>
      <c r="C2193" t="s">
        <v>256</v>
      </c>
      <c r="D2193" t="s">
        <v>171</v>
      </c>
      <c r="E2193" t="s">
        <v>32</v>
      </c>
      <c r="F2193">
        <v>42</v>
      </c>
      <c r="G2193" t="s">
        <v>273</v>
      </c>
      <c r="H2193" t="s">
        <v>314</v>
      </c>
      <c r="I2193">
        <v>0</v>
      </c>
      <c r="J2193">
        <v>0</v>
      </c>
      <c r="K2193">
        <v>30</v>
      </c>
      <c r="L2193">
        <v>3</v>
      </c>
      <c r="M2193">
        <v>0</v>
      </c>
      <c r="N2193">
        <v>22</v>
      </c>
    </row>
    <row r="2194" spans="1:15" x14ac:dyDescent="0.25">
      <c r="A2194" t="str">
        <f t="shared" si="34"/>
        <v>62 DayApril-June 2024NHS LanarkshireOvarian</v>
      </c>
      <c r="B2194" t="s">
        <v>262</v>
      </c>
      <c r="C2194" t="s">
        <v>256</v>
      </c>
      <c r="D2194" t="s">
        <v>171</v>
      </c>
      <c r="E2194" t="s">
        <v>33</v>
      </c>
      <c r="F2194">
        <v>9</v>
      </c>
      <c r="G2194" t="s">
        <v>320</v>
      </c>
      <c r="H2194" t="s">
        <v>274</v>
      </c>
      <c r="I2194">
        <v>0</v>
      </c>
      <c r="J2194">
        <v>0</v>
      </c>
      <c r="K2194">
        <v>6</v>
      </c>
      <c r="L2194">
        <v>0</v>
      </c>
      <c r="M2194">
        <v>3</v>
      </c>
      <c r="O2194">
        <v>15</v>
      </c>
    </row>
    <row r="2195" spans="1:15" x14ac:dyDescent="0.25">
      <c r="A2195" t="str">
        <f t="shared" si="34"/>
        <v>62 DayApril-June 2024NHS LanarkshireUpper GI</v>
      </c>
      <c r="B2195" t="s">
        <v>262</v>
      </c>
      <c r="C2195" t="s">
        <v>256</v>
      </c>
      <c r="D2195" t="s">
        <v>171</v>
      </c>
      <c r="E2195" t="s">
        <v>34</v>
      </c>
      <c r="F2195">
        <v>51</v>
      </c>
      <c r="G2195" t="s">
        <v>334</v>
      </c>
      <c r="H2195" t="s">
        <v>315</v>
      </c>
      <c r="I2195">
        <v>0</v>
      </c>
      <c r="J2195">
        <v>0</v>
      </c>
      <c r="K2195">
        <v>35</v>
      </c>
      <c r="L2195">
        <v>4</v>
      </c>
      <c r="M2195">
        <v>19</v>
      </c>
      <c r="N2195">
        <v>14</v>
      </c>
      <c r="O2195">
        <v>22</v>
      </c>
    </row>
    <row r="2196" spans="1:15" x14ac:dyDescent="0.25">
      <c r="A2196" t="str">
        <f t="shared" si="34"/>
        <v>62 DayApril-June 2024NHS LanarkshireUpper GI - Hepatopancreatobiliary</v>
      </c>
      <c r="B2196" t="s">
        <v>262</v>
      </c>
      <c r="C2196" t="s">
        <v>256</v>
      </c>
      <c r="D2196" t="s">
        <v>171</v>
      </c>
      <c r="E2196" t="s">
        <v>203</v>
      </c>
      <c r="F2196">
        <v>14</v>
      </c>
      <c r="G2196" t="s">
        <v>322</v>
      </c>
      <c r="H2196" t="s">
        <v>274</v>
      </c>
      <c r="I2196">
        <v>0</v>
      </c>
      <c r="J2196">
        <v>0</v>
      </c>
      <c r="K2196">
        <v>6</v>
      </c>
      <c r="L2196">
        <v>0</v>
      </c>
      <c r="M2196">
        <v>2</v>
      </c>
    </row>
    <row r="2197" spans="1:15" x14ac:dyDescent="0.25">
      <c r="A2197" t="str">
        <f t="shared" si="34"/>
        <v>62 DayApril-June 2024NHS LanarkshireUpper GI - Oesophagogastric</v>
      </c>
      <c r="B2197" t="s">
        <v>262</v>
      </c>
      <c r="C2197" t="s">
        <v>256</v>
      </c>
      <c r="D2197" t="s">
        <v>171</v>
      </c>
      <c r="E2197" t="s">
        <v>204</v>
      </c>
      <c r="F2197">
        <v>37</v>
      </c>
      <c r="G2197" t="s">
        <v>322</v>
      </c>
      <c r="H2197" t="s">
        <v>344</v>
      </c>
      <c r="I2197">
        <v>0</v>
      </c>
      <c r="J2197">
        <v>0</v>
      </c>
      <c r="K2197">
        <v>29</v>
      </c>
      <c r="L2197">
        <v>4</v>
      </c>
      <c r="M2197">
        <v>17</v>
      </c>
      <c r="N2197">
        <v>14</v>
      </c>
      <c r="O2197">
        <v>23</v>
      </c>
    </row>
    <row r="2198" spans="1:15" x14ac:dyDescent="0.25">
      <c r="A2198" t="str">
        <f t="shared" si="34"/>
        <v>62 DayApril-June 2024NHS LanarkshireUrological</v>
      </c>
      <c r="B2198" t="s">
        <v>262</v>
      </c>
      <c r="C2198" t="s">
        <v>256</v>
      </c>
      <c r="D2198" t="s">
        <v>171</v>
      </c>
      <c r="E2198" t="s">
        <v>205</v>
      </c>
      <c r="F2198">
        <v>135</v>
      </c>
      <c r="G2198" t="s">
        <v>304</v>
      </c>
      <c r="H2198" t="s">
        <v>394</v>
      </c>
      <c r="I2198">
        <v>0</v>
      </c>
      <c r="J2198">
        <v>0</v>
      </c>
      <c r="K2198">
        <v>82</v>
      </c>
      <c r="L2198">
        <v>13</v>
      </c>
      <c r="M2198">
        <v>57</v>
      </c>
      <c r="N2198">
        <v>71</v>
      </c>
      <c r="O2198">
        <v>28</v>
      </c>
    </row>
    <row r="2199" spans="1:15" x14ac:dyDescent="0.25">
      <c r="A2199" t="str">
        <f t="shared" si="34"/>
        <v>62 DayApril-June 2024NHS LanarkshireUrology - Bladder</v>
      </c>
      <c r="B2199" t="s">
        <v>262</v>
      </c>
      <c r="C2199" t="s">
        <v>256</v>
      </c>
      <c r="D2199" t="s">
        <v>171</v>
      </c>
      <c r="E2199" t="s">
        <v>206</v>
      </c>
      <c r="F2199">
        <v>18</v>
      </c>
      <c r="G2199" t="s">
        <v>322</v>
      </c>
      <c r="H2199" t="s">
        <v>324</v>
      </c>
      <c r="I2199">
        <v>0</v>
      </c>
      <c r="J2199">
        <v>0</v>
      </c>
      <c r="K2199">
        <v>10</v>
      </c>
      <c r="L2199">
        <v>1</v>
      </c>
      <c r="M2199">
        <v>8</v>
      </c>
      <c r="O2199">
        <v>38</v>
      </c>
    </row>
    <row r="2200" spans="1:15" x14ac:dyDescent="0.25">
      <c r="A2200" t="str">
        <f t="shared" si="34"/>
        <v>62 DayApril-June 2024NHS LanarkshireUrology - Other</v>
      </c>
      <c r="B2200" t="s">
        <v>262</v>
      </c>
      <c r="C2200" t="s">
        <v>256</v>
      </c>
      <c r="D2200" t="s">
        <v>171</v>
      </c>
      <c r="E2200" t="s">
        <v>207</v>
      </c>
      <c r="F2200">
        <v>12</v>
      </c>
      <c r="G2200" t="s">
        <v>321</v>
      </c>
      <c r="H2200" t="s">
        <v>320</v>
      </c>
      <c r="I2200">
        <v>0</v>
      </c>
      <c r="J2200">
        <v>0</v>
      </c>
      <c r="K2200">
        <v>3</v>
      </c>
      <c r="L2200">
        <v>2</v>
      </c>
      <c r="M2200">
        <v>3</v>
      </c>
      <c r="O2200">
        <v>14</v>
      </c>
    </row>
    <row r="2201" spans="1:15" x14ac:dyDescent="0.25">
      <c r="A2201" t="str">
        <f t="shared" si="34"/>
        <v>62 DayApril-June 2024NHS LanarkshireUrology - Prostate</v>
      </c>
      <c r="B2201" t="s">
        <v>262</v>
      </c>
      <c r="C2201" t="s">
        <v>256</v>
      </c>
      <c r="D2201" t="s">
        <v>171</v>
      </c>
      <c r="E2201" t="s">
        <v>208</v>
      </c>
      <c r="F2201">
        <v>105</v>
      </c>
      <c r="G2201" t="s">
        <v>278</v>
      </c>
      <c r="H2201" t="s">
        <v>355</v>
      </c>
      <c r="I2201">
        <v>0</v>
      </c>
      <c r="J2201">
        <v>0</v>
      </c>
      <c r="K2201">
        <v>69</v>
      </c>
      <c r="L2201">
        <v>10</v>
      </c>
      <c r="M2201">
        <v>46</v>
      </c>
      <c r="N2201">
        <v>78</v>
      </c>
      <c r="O2201">
        <v>27</v>
      </c>
    </row>
    <row r="2202" spans="1:15" x14ac:dyDescent="0.25">
      <c r="A2202" t="str">
        <f t="shared" si="34"/>
        <v>62 DayApril-June 2024NHS LothianAll Cancer Types*</v>
      </c>
      <c r="B2202" t="s">
        <v>262</v>
      </c>
      <c r="C2202" t="s">
        <v>256</v>
      </c>
      <c r="D2202" t="s">
        <v>172</v>
      </c>
      <c r="E2202" t="s">
        <v>198</v>
      </c>
      <c r="F2202">
        <v>1094</v>
      </c>
      <c r="G2202" t="s">
        <v>395</v>
      </c>
      <c r="H2202" t="s">
        <v>396</v>
      </c>
      <c r="I2202">
        <v>2</v>
      </c>
      <c r="J2202">
        <v>0.26525198938992001</v>
      </c>
      <c r="K2202">
        <v>752</v>
      </c>
      <c r="L2202">
        <v>140</v>
      </c>
      <c r="M2202">
        <v>191</v>
      </c>
      <c r="N2202">
        <v>15</v>
      </c>
      <c r="O2202">
        <v>20</v>
      </c>
    </row>
    <row r="2203" spans="1:15" x14ac:dyDescent="0.25">
      <c r="A2203" t="str">
        <f t="shared" si="34"/>
        <v>62 DayApril-June 2024NHS LothianAll Cancer Types* (screened excluded)</v>
      </c>
      <c r="B2203" t="s">
        <v>262</v>
      </c>
      <c r="C2203" t="s">
        <v>256</v>
      </c>
      <c r="D2203" t="s">
        <v>172</v>
      </c>
      <c r="E2203" t="s">
        <v>199</v>
      </c>
      <c r="F2203">
        <v>952</v>
      </c>
      <c r="G2203" t="s">
        <v>395</v>
      </c>
      <c r="H2203" t="s">
        <v>397</v>
      </c>
      <c r="I2203">
        <v>1</v>
      </c>
      <c r="J2203">
        <v>0.16339869281045799</v>
      </c>
      <c r="K2203">
        <v>611</v>
      </c>
      <c r="L2203">
        <v>114</v>
      </c>
      <c r="M2203">
        <v>162</v>
      </c>
      <c r="N2203">
        <v>15</v>
      </c>
      <c r="O2203">
        <v>21</v>
      </c>
    </row>
    <row r="2204" spans="1:15" x14ac:dyDescent="0.25">
      <c r="A2204" t="str">
        <f t="shared" si="34"/>
        <v>62 DayApril-June 2024NHS LothianAll Cancer Types* (screened only)</v>
      </c>
      <c r="B2204" t="s">
        <v>262</v>
      </c>
      <c r="C2204" t="s">
        <v>256</v>
      </c>
      <c r="D2204" t="s">
        <v>172</v>
      </c>
      <c r="E2204" t="s">
        <v>200</v>
      </c>
      <c r="F2204">
        <v>142</v>
      </c>
      <c r="G2204" t="s">
        <v>266</v>
      </c>
      <c r="H2204" t="s">
        <v>398</v>
      </c>
      <c r="I2204">
        <v>1</v>
      </c>
      <c r="J2204">
        <v>0.70422535211267601</v>
      </c>
      <c r="K2204">
        <v>141</v>
      </c>
      <c r="L2204">
        <v>26</v>
      </c>
      <c r="M2204">
        <v>29</v>
      </c>
      <c r="N2204">
        <v>16</v>
      </c>
      <c r="O2204">
        <v>14</v>
      </c>
    </row>
    <row r="2205" spans="1:15" x14ac:dyDescent="0.25">
      <c r="A2205" t="str">
        <f t="shared" si="34"/>
        <v>62 DayApril-June 2024NHS LothianBreast</v>
      </c>
      <c r="B2205" t="s">
        <v>262</v>
      </c>
      <c r="C2205" t="s">
        <v>256</v>
      </c>
      <c r="D2205" t="s">
        <v>172</v>
      </c>
      <c r="E2205" t="s">
        <v>22</v>
      </c>
      <c r="F2205">
        <v>268</v>
      </c>
      <c r="G2205" t="s">
        <v>309</v>
      </c>
      <c r="H2205" t="s">
        <v>399</v>
      </c>
      <c r="I2205">
        <v>1</v>
      </c>
      <c r="J2205">
        <v>0.43290043290043301</v>
      </c>
      <c r="K2205">
        <v>230</v>
      </c>
      <c r="L2205">
        <v>33</v>
      </c>
      <c r="M2205">
        <v>27</v>
      </c>
      <c r="N2205">
        <v>11</v>
      </c>
      <c r="O2205">
        <v>12</v>
      </c>
    </row>
    <row r="2206" spans="1:15" x14ac:dyDescent="0.25">
      <c r="A2206" t="str">
        <f t="shared" si="34"/>
        <v>62 DayApril-June 2024NHS LothianBreast (screened excluded)</v>
      </c>
      <c r="B2206" t="s">
        <v>262</v>
      </c>
      <c r="C2206" t="s">
        <v>256</v>
      </c>
      <c r="D2206" t="s">
        <v>172</v>
      </c>
      <c r="E2206" t="s">
        <v>201</v>
      </c>
      <c r="F2206">
        <v>157</v>
      </c>
      <c r="G2206" t="s">
        <v>309</v>
      </c>
      <c r="H2206" t="s">
        <v>400</v>
      </c>
      <c r="I2206">
        <v>1</v>
      </c>
      <c r="J2206">
        <v>0.83333333333333304</v>
      </c>
      <c r="K2206">
        <v>119</v>
      </c>
      <c r="L2206">
        <v>20</v>
      </c>
      <c r="M2206">
        <v>15</v>
      </c>
      <c r="N2206">
        <v>9</v>
      </c>
      <c r="O2206">
        <v>14</v>
      </c>
    </row>
    <row r="2207" spans="1:15" x14ac:dyDescent="0.25">
      <c r="A2207" t="str">
        <f t="shared" si="34"/>
        <v>62 DayApril-June 2024NHS LothianBreast (screened only)</v>
      </c>
      <c r="B2207" t="s">
        <v>262</v>
      </c>
      <c r="C2207" t="s">
        <v>256</v>
      </c>
      <c r="D2207" t="s">
        <v>172</v>
      </c>
      <c r="E2207" t="s">
        <v>202</v>
      </c>
      <c r="F2207">
        <v>111</v>
      </c>
      <c r="G2207" t="s">
        <v>266</v>
      </c>
      <c r="H2207" t="s">
        <v>325</v>
      </c>
      <c r="I2207">
        <v>0</v>
      </c>
      <c r="J2207">
        <v>0</v>
      </c>
      <c r="K2207">
        <v>111</v>
      </c>
      <c r="L2207">
        <v>13</v>
      </c>
      <c r="M2207">
        <v>12</v>
      </c>
      <c r="N2207">
        <v>18</v>
      </c>
      <c r="O2207">
        <v>12</v>
      </c>
    </row>
    <row r="2208" spans="1:15" x14ac:dyDescent="0.25">
      <c r="A2208" t="str">
        <f t="shared" si="34"/>
        <v>62 DayApril-June 2024NHS LothianCervical</v>
      </c>
      <c r="B2208" t="s">
        <v>262</v>
      </c>
      <c r="C2208" t="s">
        <v>256</v>
      </c>
      <c r="D2208" t="s">
        <v>172</v>
      </c>
      <c r="E2208" t="s">
        <v>23</v>
      </c>
      <c r="F2208">
        <v>16</v>
      </c>
      <c r="G2208" t="s">
        <v>320</v>
      </c>
      <c r="H2208" t="s">
        <v>311</v>
      </c>
      <c r="I2208">
        <v>0</v>
      </c>
      <c r="J2208">
        <v>0</v>
      </c>
      <c r="K2208">
        <v>13</v>
      </c>
      <c r="L2208">
        <v>4</v>
      </c>
      <c r="M2208">
        <v>7</v>
      </c>
      <c r="N2208">
        <v>11</v>
      </c>
      <c r="O2208">
        <v>13</v>
      </c>
    </row>
    <row r="2209" spans="1:15" x14ac:dyDescent="0.25">
      <c r="A2209" t="str">
        <f t="shared" si="34"/>
        <v>62 DayApril-June 2024NHS LothianCervical (screened excluded)</v>
      </c>
      <c r="B2209" t="s">
        <v>262</v>
      </c>
      <c r="C2209" t="s">
        <v>256</v>
      </c>
      <c r="D2209" t="s">
        <v>172</v>
      </c>
      <c r="E2209" t="s">
        <v>24</v>
      </c>
      <c r="F2209">
        <v>12</v>
      </c>
      <c r="G2209" t="s">
        <v>320</v>
      </c>
      <c r="H2209" t="s">
        <v>321</v>
      </c>
      <c r="I2209">
        <v>0</v>
      </c>
      <c r="J2209">
        <v>0</v>
      </c>
      <c r="K2209">
        <v>9</v>
      </c>
      <c r="L2209">
        <v>3</v>
      </c>
      <c r="M2209">
        <v>5</v>
      </c>
      <c r="N2209">
        <v>11</v>
      </c>
      <c r="O2209">
        <v>13</v>
      </c>
    </row>
    <row r="2210" spans="1:15" x14ac:dyDescent="0.25">
      <c r="A2210" t="str">
        <f t="shared" si="34"/>
        <v>62 DayApril-June 2024NHS LothianCervical (screened only)</v>
      </c>
      <c r="B2210" t="s">
        <v>262</v>
      </c>
      <c r="C2210" t="s">
        <v>256</v>
      </c>
      <c r="D2210" t="s">
        <v>172</v>
      </c>
      <c r="E2210" t="s">
        <v>25</v>
      </c>
      <c r="F2210">
        <v>4</v>
      </c>
      <c r="G2210" t="s">
        <v>266</v>
      </c>
      <c r="H2210" t="s">
        <v>313</v>
      </c>
      <c r="I2210">
        <v>0</v>
      </c>
      <c r="J2210">
        <v>0</v>
      </c>
      <c r="K2210">
        <v>4</v>
      </c>
      <c r="L2210">
        <v>1</v>
      </c>
      <c r="M2210">
        <v>2</v>
      </c>
    </row>
    <row r="2211" spans="1:15" x14ac:dyDescent="0.25">
      <c r="A2211" t="str">
        <f t="shared" si="34"/>
        <v>62 DayApril-June 2024NHS LothianColorectal</v>
      </c>
      <c r="B2211" t="s">
        <v>262</v>
      </c>
      <c r="C2211" t="s">
        <v>256</v>
      </c>
      <c r="D2211" t="s">
        <v>172</v>
      </c>
      <c r="E2211" t="s">
        <v>26</v>
      </c>
      <c r="F2211">
        <v>121</v>
      </c>
      <c r="G2211" t="s">
        <v>323</v>
      </c>
      <c r="H2211" t="s">
        <v>401</v>
      </c>
      <c r="I2211">
        <v>1</v>
      </c>
      <c r="J2211">
        <v>1.13636363636364</v>
      </c>
      <c r="K2211">
        <v>87</v>
      </c>
      <c r="L2211">
        <v>27</v>
      </c>
      <c r="M2211">
        <v>54</v>
      </c>
      <c r="N2211">
        <v>26</v>
      </c>
      <c r="O2211">
        <v>26</v>
      </c>
    </row>
    <row r="2212" spans="1:15" x14ac:dyDescent="0.25">
      <c r="A2212" t="str">
        <f t="shared" si="34"/>
        <v>62 DayApril-June 2024NHS LothianColorectal (screened excluded)</v>
      </c>
      <c r="B2212" t="s">
        <v>262</v>
      </c>
      <c r="C2212" t="s">
        <v>256</v>
      </c>
      <c r="D2212" t="s">
        <v>172</v>
      </c>
      <c r="E2212" t="s">
        <v>27</v>
      </c>
      <c r="F2212">
        <v>94</v>
      </c>
      <c r="G2212" t="s">
        <v>323</v>
      </c>
      <c r="H2212" t="s">
        <v>335</v>
      </c>
      <c r="I2212">
        <v>0</v>
      </c>
      <c r="J2212">
        <v>0</v>
      </c>
      <c r="K2212">
        <v>61</v>
      </c>
      <c r="L2212">
        <v>15</v>
      </c>
      <c r="M2212">
        <v>39</v>
      </c>
      <c r="N2212">
        <v>35</v>
      </c>
      <c r="O2212">
        <v>27</v>
      </c>
    </row>
    <row r="2213" spans="1:15" x14ac:dyDescent="0.25">
      <c r="A2213" t="str">
        <f t="shared" si="34"/>
        <v>62 DayApril-June 2024NHS LothianColorectal (screened only)</v>
      </c>
      <c r="B2213" t="s">
        <v>262</v>
      </c>
      <c r="C2213" t="s">
        <v>256</v>
      </c>
      <c r="D2213" t="s">
        <v>172</v>
      </c>
      <c r="E2213" t="s">
        <v>28</v>
      </c>
      <c r="F2213">
        <v>27</v>
      </c>
      <c r="G2213" t="s">
        <v>266</v>
      </c>
      <c r="H2213" t="s">
        <v>296</v>
      </c>
      <c r="I2213">
        <v>1</v>
      </c>
      <c r="J2213">
        <v>3.7037037037037002</v>
      </c>
      <c r="K2213">
        <v>26</v>
      </c>
      <c r="L2213">
        <v>12</v>
      </c>
      <c r="M2213">
        <v>15</v>
      </c>
      <c r="N2213">
        <v>17</v>
      </c>
      <c r="O2213">
        <v>24</v>
      </c>
    </row>
    <row r="2214" spans="1:15" x14ac:dyDescent="0.25">
      <c r="A2214" t="str">
        <f t="shared" si="34"/>
        <v>62 DayApril-June 2024NHS LothianHead &amp; Neck</v>
      </c>
      <c r="B2214" t="s">
        <v>262</v>
      </c>
      <c r="C2214" t="s">
        <v>256</v>
      </c>
      <c r="D2214" t="s">
        <v>172</v>
      </c>
      <c r="E2214" t="s">
        <v>29</v>
      </c>
      <c r="F2214">
        <v>44</v>
      </c>
      <c r="G2214" t="s">
        <v>334</v>
      </c>
      <c r="H2214" t="s">
        <v>327</v>
      </c>
      <c r="I2214">
        <v>0</v>
      </c>
      <c r="J2214">
        <v>0</v>
      </c>
      <c r="K2214">
        <v>28</v>
      </c>
      <c r="L2214">
        <v>4</v>
      </c>
      <c r="M2214">
        <v>20</v>
      </c>
      <c r="N2214">
        <v>22</v>
      </c>
      <c r="O2214">
        <v>21</v>
      </c>
    </row>
    <row r="2215" spans="1:15" x14ac:dyDescent="0.25">
      <c r="A2215" t="str">
        <f t="shared" si="34"/>
        <v>62 DayApril-June 2024NHS LothianLung</v>
      </c>
      <c r="B2215" t="s">
        <v>262</v>
      </c>
      <c r="C2215" t="s">
        <v>256</v>
      </c>
      <c r="D2215" t="s">
        <v>172</v>
      </c>
      <c r="E2215" t="s">
        <v>30</v>
      </c>
      <c r="F2215">
        <v>148</v>
      </c>
      <c r="G2215" t="s">
        <v>402</v>
      </c>
      <c r="H2215" t="s">
        <v>357</v>
      </c>
      <c r="I2215">
        <v>0</v>
      </c>
      <c r="J2215">
        <v>0</v>
      </c>
      <c r="K2215">
        <v>58</v>
      </c>
      <c r="L2215">
        <v>1</v>
      </c>
      <c r="M2215">
        <v>13</v>
      </c>
      <c r="O2215">
        <v>15</v>
      </c>
    </row>
    <row r="2216" spans="1:15" x14ac:dyDescent="0.25">
      <c r="A2216" t="str">
        <f t="shared" si="34"/>
        <v>62 DayApril-June 2024NHS LothianLymphoma</v>
      </c>
      <c r="B2216" t="s">
        <v>262</v>
      </c>
      <c r="C2216" t="s">
        <v>256</v>
      </c>
      <c r="D2216" t="s">
        <v>172</v>
      </c>
      <c r="E2216" t="s">
        <v>31</v>
      </c>
      <c r="F2216">
        <v>24</v>
      </c>
      <c r="G2216" t="s">
        <v>307</v>
      </c>
      <c r="H2216" t="s">
        <v>274</v>
      </c>
      <c r="I2216">
        <v>0</v>
      </c>
      <c r="J2216">
        <v>0</v>
      </c>
      <c r="K2216">
        <v>6</v>
      </c>
      <c r="L2216">
        <v>0</v>
      </c>
      <c r="M2216">
        <v>1</v>
      </c>
    </row>
    <row r="2217" spans="1:15" x14ac:dyDescent="0.25">
      <c r="A2217" t="str">
        <f t="shared" si="34"/>
        <v>62 DayApril-June 2024NHS LothianMelanoma</v>
      </c>
      <c r="B2217" t="s">
        <v>262</v>
      </c>
      <c r="C2217" t="s">
        <v>256</v>
      </c>
      <c r="D2217" t="s">
        <v>172</v>
      </c>
      <c r="E2217" t="s">
        <v>32</v>
      </c>
      <c r="F2217">
        <v>74</v>
      </c>
      <c r="G2217" t="s">
        <v>328</v>
      </c>
      <c r="H2217" t="s">
        <v>353</v>
      </c>
      <c r="I2217">
        <v>0</v>
      </c>
      <c r="J2217">
        <v>0</v>
      </c>
      <c r="K2217">
        <v>48</v>
      </c>
      <c r="L2217">
        <v>13</v>
      </c>
      <c r="M2217">
        <v>0</v>
      </c>
      <c r="N2217">
        <v>22</v>
      </c>
    </row>
    <row r="2218" spans="1:15" x14ac:dyDescent="0.25">
      <c r="A2218" t="str">
        <f t="shared" si="34"/>
        <v>62 DayApril-June 2024NHS LothianOvarian</v>
      </c>
      <c r="B2218" t="s">
        <v>262</v>
      </c>
      <c r="C2218" t="s">
        <v>256</v>
      </c>
      <c r="D2218" t="s">
        <v>172</v>
      </c>
      <c r="E2218" t="s">
        <v>33</v>
      </c>
      <c r="F2218">
        <v>19</v>
      </c>
      <c r="G2218" t="s">
        <v>306</v>
      </c>
      <c r="H2218" t="s">
        <v>302</v>
      </c>
      <c r="I2218">
        <v>0</v>
      </c>
      <c r="J2218">
        <v>0</v>
      </c>
      <c r="K2218">
        <v>17</v>
      </c>
      <c r="L2218">
        <v>2</v>
      </c>
      <c r="M2218">
        <v>6</v>
      </c>
      <c r="O2218">
        <v>10</v>
      </c>
    </row>
    <row r="2219" spans="1:15" x14ac:dyDescent="0.25">
      <c r="A2219" t="str">
        <f t="shared" si="34"/>
        <v>62 DayApril-June 2024NHS LothianUpper GI</v>
      </c>
      <c r="B2219" t="s">
        <v>262</v>
      </c>
      <c r="C2219" t="s">
        <v>256</v>
      </c>
      <c r="D2219" t="s">
        <v>172</v>
      </c>
      <c r="E2219" t="s">
        <v>34</v>
      </c>
      <c r="F2219">
        <v>119</v>
      </c>
      <c r="G2219" t="s">
        <v>315</v>
      </c>
      <c r="H2219" t="s">
        <v>288</v>
      </c>
      <c r="I2219">
        <v>0</v>
      </c>
      <c r="J2219">
        <v>0</v>
      </c>
      <c r="K2219">
        <v>84</v>
      </c>
      <c r="L2219">
        <v>14</v>
      </c>
      <c r="M2219">
        <v>24</v>
      </c>
      <c r="N2219">
        <v>12</v>
      </c>
      <c r="O2219">
        <v>14</v>
      </c>
    </row>
    <row r="2220" spans="1:15" x14ac:dyDescent="0.25">
      <c r="A2220" t="str">
        <f t="shared" si="34"/>
        <v>62 DayApril-June 2024NHS LothianUpper GI - Hepatopancreatobiliary</v>
      </c>
      <c r="B2220" t="s">
        <v>262</v>
      </c>
      <c r="C2220" t="s">
        <v>256</v>
      </c>
      <c r="D2220" t="s">
        <v>172</v>
      </c>
      <c r="E2220" t="s">
        <v>203</v>
      </c>
      <c r="F2220">
        <v>79</v>
      </c>
      <c r="G2220" t="s">
        <v>296</v>
      </c>
      <c r="H2220" t="s">
        <v>385</v>
      </c>
      <c r="I2220">
        <v>0</v>
      </c>
      <c r="J2220">
        <v>0</v>
      </c>
      <c r="K2220">
        <v>52</v>
      </c>
      <c r="L2220">
        <v>4</v>
      </c>
      <c r="M2220">
        <v>10</v>
      </c>
      <c r="N2220">
        <v>14</v>
      </c>
      <c r="O2220">
        <v>17</v>
      </c>
    </row>
    <row r="2221" spans="1:15" x14ac:dyDescent="0.25">
      <c r="A2221" t="str">
        <f t="shared" si="34"/>
        <v>62 DayApril-June 2024NHS LothianUpper GI - Oesophagogastric</v>
      </c>
      <c r="B2221" t="s">
        <v>262</v>
      </c>
      <c r="C2221" t="s">
        <v>256</v>
      </c>
      <c r="D2221" t="s">
        <v>172</v>
      </c>
      <c r="E2221" t="s">
        <v>204</v>
      </c>
      <c r="F2221">
        <v>40</v>
      </c>
      <c r="G2221" t="s">
        <v>322</v>
      </c>
      <c r="H2221" t="s">
        <v>280</v>
      </c>
      <c r="I2221">
        <v>0</v>
      </c>
      <c r="J2221">
        <v>0</v>
      </c>
      <c r="K2221">
        <v>32</v>
      </c>
      <c r="L2221">
        <v>10</v>
      </c>
      <c r="M2221">
        <v>14</v>
      </c>
      <c r="N2221">
        <v>10</v>
      </c>
      <c r="O2221">
        <v>14</v>
      </c>
    </row>
    <row r="2222" spans="1:15" x14ac:dyDescent="0.25">
      <c r="A2222" t="str">
        <f t="shared" si="34"/>
        <v>62 DayApril-June 2024NHS LothianUrological</v>
      </c>
      <c r="B2222" t="s">
        <v>262</v>
      </c>
      <c r="C2222" t="s">
        <v>256</v>
      </c>
      <c r="D2222" t="s">
        <v>172</v>
      </c>
      <c r="E2222" t="s">
        <v>205</v>
      </c>
      <c r="F2222">
        <v>261</v>
      </c>
      <c r="G2222" t="s">
        <v>354</v>
      </c>
      <c r="H2222" t="s">
        <v>403</v>
      </c>
      <c r="I2222">
        <v>0</v>
      </c>
      <c r="J2222">
        <v>0</v>
      </c>
      <c r="K2222">
        <v>181</v>
      </c>
      <c r="L2222">
        <v>42</v>
      </c>
      <c r="M2222">
        <v>39</v>
      </c>
      <c r="N2222">
        <v>24</v>
      </c>
      <c r="O2222">
        <v>53</v>
      </c>
    </row>
    <row r="2223" spans="1:15" x14ac:dyDescent="0.25">
      <c r="A2223" t="str">
        <f t="shared" si="34"/>
        <v>62 DayApril-June 2024NHS LothianUrology - Bladder</v>
      </c>
      <c r="B2223" t="s">
        <v>262</v>
      </c>
      <c r="C2223" t="s">
        <v>256</v>
      </c>
      <c r="D2223" t="s">
        <v>172</v>
      </c>
      <c r="E2223" t="s">
        <v>206</v>
      </c>
      <c r="F2223">
        <v>25</v>
      </c>
      <c r="G2223" t="s">
        <v>320</v>
      </c>
      <c r="H2223" t="s">
        <v>356</v>
      </c>
      <c r="I2223">
        <v>0</v>
      </c>
      <c r="J2223">
        <v>0</v>
      </c>
      <c r="K2223">
        <v>22</v>
      </c>
      <c r="L2223">
        <v>4</v>
      </c>
      <c r="M2223">
        <v>4</v>
      </c>
      <c r="N2223">
        <v>8</v>
      </c>
      <c r="O2223">
        <v>50</v>
      </c>
    </row>
    <row r="2224" spans="1:15" x14ac:dyDescent="0.25">
      <c r="A2224" t="str">
        <f t="shared" si="34"/>
        <v>62 DayApril-June 2024NHS LothianUrology - Other</v>
      </c>
      <c r="B2224" t="s">
        <v>262</v>
      </c>
      <c r="C2224" t="s">
        <v>256</v>
      </c>
      <c r="D2224" t="s">
        <v>172</v>
      </c>
      <c r="E2224" t="s">
        <v>207</v>
      </c>
      <c r="F2224">
        <v>52</v>
      </c>
      <c r="G2224" t="s">
        <v>314</v>
      </c>
      <c r="H2224" t="s">
        <v>356</v>
      </c>
      <c r="I2224">
        <v>0</v>
      </c>
      <c r="J2224">
        <v>0</v>
      </c>
      <c r="K2224">
        <v>22</v>
      </c>
      <c r="L2224">
        <v>3</v>
      </c>
      <c r="M2224">
        <v>10</v>
      </c>
      <c r="N2224">
        <v>44</v>
      </c>
      <c r="O2224">
        <v>58</v>
      </c>
    </row>
    <row r="2225" spans="1:15" x14ac:dyDescent="0.25">
      <c r="A2225" t="str">
        <f t="shared" si="34"/>
        <v>62 DayApril-June 2024NHS LothianUrology - Prostate</v>
      </c>
      <c r="B2225" t="s">
        <v>262</v>
      </c>
      <c r="C2225" t="s">
        <v>256</v>
      </c>
      <c r="D2225" t="s">
        <v>172</v>
      </c>
      <c r="E2225" t="s">
        <v>208</v>
      </c>
      <c r="F2225">
        <v>184</v>
      </c>
      <c r="G2225" t="s">
        <v>283</v>
      </c>
      <c r="H2225" t="s">
        <v>404</v>
      </c>
      <c r="I2225">
        <v>0</v>
      </c>
      <c r="J2225">
        <v>0</v>
      </c>
      <c r="K2225">
        <v>137</v>
      </c>
      <c r="L2225">
        <v>35</v>
      </c>
      <c r="M2225">
        <v>25</v>
      </c>
      <c r="N2225">
        <v>27</v>
      </c>
      <c r="O2225">
        <v>43</v>
      </c>
    </row>
    <row r="2226" spans="1:15" x14ac:dyDescent="0.25">
      <c r="A2226" t="str">
        <f t="shared" si="34"/>
        <v>62 DayApril-June 2024NHS OrkneyAll Cancer Types*</v>
      </c>
      <c r="B2226" t="s">
        <v>262</v>
      </c>
      <c r="C2226" t="s">
        <v>256</v>
      </c>
      <c r="D2226" t="s">
        <v>173</v>
      </c>
      <c r="E2226" t="s">
        <v>198</v>
      </c>
      <c r="F2226">
        <v>9</v>
      </c>
      <c r="G2226" t="s">
        <v>320</v>
      </c>
      <c r="H2226" t="s">
        <v>274</v>
      </c>
      <c r="I2226">
        <v>1</v>
      </c>
      <c r="J2226">
        <v>16.6666666666667</v>
      </c>
      <c r="K2226">
        <v>5</v>
      </c>
      <c r="L2226">
        <v>0</v>
      </c>
      <c r="M2226">
        <v>3</v>
      </c>
      <c r="O2226">
        <v>30</v>
      </c>
    </row>
    <row r="2227" spans="1:15" x14ac:dyDescent="0.25">
      <c r="A2227" t="str">
        <f t="shared" si="34"/>
        <v>62 DayApril-June 2024NHS OrkneyAll Cancer Types* (screened excluded)</v>
      </c>
      <c r="B2227" t="s">
        <v>262</v>
      </c>
      <c r="C2227" t="s">
        <v>256</v>
      </c>
      <c r="D2227" t="s">
        <v>173</v>
      </c>
      <c r="E2227" t="s">
        <v>199</v>
      </c>
      <c r="F2227">
        <v>9</v>
      </c>
      <c r="G2227" t="s">
        <v>320</v>
      </c>
      <c r="H2227" t="s">
        <v>274</v>
      </c>
      <c r="I2227">
        <v>1</v>
      </c>
      <c r="J2227">
        <v>16.6666666666667</v>
      </c>
      <c r="K2227">
        <v>5</v>
      </c>
      <c r="L2227">
        <v>0</v>
      </c>
      <c r="M2227">
        <v>3</v>
      </c>
      <c r="O2227">
        <v>30</v>
      </c>
    </row>
    <row r="2228" spans="1:15" x14ac:dyDescent="0.25">
      <c r="A2228" t="str">
        <f t="shared" si="34"/>
        <v>62 DayApril-June 2024NHS OrkneyColorectal</v>
      </c>
      <c r="B2228" t="s">
        <v>262</v>
      </c>
      <c r="C2228" t="s">
        <v>256</v>
      </c>
      <c r="D2228" t="s">
        <v>173</v>
      </c>
      <c r="E2228" t="s">
        <v>26</v>
      </c>
      <c r="F2228">
        <v>1</v>
      </c>
      <c r="G2228" t="s">
        <v>266</v>
      </c>
      <c r="H2228" t="s">
        <v>316</v>
      </c>
      <c r="I2228">
        <v>0</v>
      </c>
      <c r="J2228">
        <v>0</v>
      </c>
      <c r="K2228">
        <v>1</v>
      </c>
      <c r="L2228">
        <v>0</v>
      </c>
      <c r="M2228">
        <v>1</v>
      </c>
    </row>
    <row r="2229" spans="1:15" x14ac:dyDescent="0.25">
      <c r="A2229" t="str">
        <f t="shared" si="34"/>
        <v>62 DayApril-June 2024NHS OrkneyColorectal (screened excluded)</v>
      </c>
      <c r="B2229" t="s">
        <v>262</v>
      </c>
      <c r="C2229" t="s">
        <v>256</v>
      </c>
      <c r="D2229" t="s">
        <v>173</v>
      </c>
      <c r="E2229" t="s">
        <v>27</v>
      </c>
      <c r="F2229">
        <v>1</v>
      </c>
      <c r="G2229" t="s">
        <v>266</v>
      </c>
      <c r="H2229" t="s">
        <v>316</v>
      </c>
      <c r="I2229">
        <v>0</v>
      </c>
      <c r="J2229">
        <v>0</v>
      </c>
      <c r="K2229">
        <v>1</v>
      </c>
      <c r="L2229">
        <v>0</v>
      </c>
      <c r="M2229">
        <v>1</v>
      </c>
    </row>
    <row r="2230" spans="1:15" x14ac:dyDescent="0.25">
      <c r="A2230" t="str">
        <f t="shared" si="34"/>
        <v>62 DayApril-June 2024NHS OrkneyHead &amp; Neck</v>
      </c>
      <c r="B2230" t="s">
        <v>262</v>
      </c>
      <c r="C2230" t="s">
        <v>256</v>
      </c>
      <c r="D2230" t="s">
        <v>173</v>
      </c>
      <c r="E2230" t="s">
        <v>29</v>
      </c>
      <c r="F2230">
        <v>1</v>
      </c>
      <c r="G2230" t="s">
        <v>316</v>
      </c>
      <c r="H2230" t="s">
        <v>266</v>
      </c>
      <c r="I2230">
        <v>0</v>
      </c>
      <c r="J2230" t="e">
        <v>#NUM!</v>
      </c>
      <c r="K2230">
        <v>0</v>
      </c>
      <c r="L2230">
        <v>0</v>
      </c>
      <c r="M2230">
        <v>0</v>
      </c>
    </row>
    <row r="2231" spans="1:15" x14ac:dyDescent="0.25">
      <c r="A2231" t="str">
        <f t="shared" si="34"/>
        <v>62 DayApril-June 2024NHS OrkneyLung</v>
      </c>
      <c r="B2231" t="s">
        <v>262</v>
      </c>
      <c r="C2231" t="s">
        <v>256</v>
      </c>
      <c r="D2231" t="s">
        <v>173</v>
      </c>
      <c r="E2231" t="s">
        <v>30</v>
      </c>
      <c r="F2231">
        <v>2</v>
      </c>
      <c r="G2231" t="s">
        <v>316</v>
      </c>
      <c r="H2231" t="s">
        <v>316</v>
      </c>
      <c r="I2231">
        <v>0</v>
      </c>
      <c r="J2231">
        <v>0</v>
      </c>
      <c r="K2231">
        <v>1</v>
      </c>
      <c r="L2231">
        <v>0</v>
      </c>
      <c r="M2231">
        <v>0</v>
      </c>
    </row>
    <row r="2232" spans="1:15" x14ac:dyDescent="0.25">
      <c r="A2232" t="str">
        <f t="shared" si="34"/>
        <v>62 DayApril-June 2024NHS OrkneyMelanoma</v>
      </c>
      <c r="B2232" t="s">
        <v>262</v>
      </c>
      <c r="C2232" t="s">
        <v>256</v>
      </c>
      <c r="D2232" t="s">
        <v>173</v>
      </c>
      <c r="E2232" t="s">
        <v>32</v>
      </c>
      <c r="F2232">
        <v>1</v>
      </c>
      <c r="G2232" t="s">
        <v>316</v>
      </c>
      <c r="H2232" t="s">
        <v>266</v>
      </c>
      <c r="I2232">
        <v>0</v>
      </c>
      <c r="J2232" t="e">
        <v>#NUM!</v>
      </c>
      <c r="K2232">
        <v>0</v>
      </c>
      <c r="L2232">
        <v>0</v>
      </c>
      <c r="M2232">
        <v>0</v>
      </c>
    </row>
    <row r="2233" spans="1:15" x14ac:dyDescent="0.25">
      <c r="A2233" t="str">
        <f t="shared" si="34"/>
        <v>62 DayApril-June 2024NHS OrkneyUpper GI</v>
      </c>
      <c r="B2233" t="s">
        <v>262</v>
      </c>
      <c r="C2233" t="s">
        <v>256</v>
      </c>
      <c r="D2233" t="s">
        <v>173</v>
      </c>
      <c r="E2233" t="s">
        <v>34</v>
      </c>
      <c r="F2233">
        <v>3</v>
      </c>
      <c r="G2233" t="s">
        <v>266</v>
      </c>
      <c r="H2233" t="s">
        <v>320</v>
      </c>
      <c r="I2233">
        <v>1</v>
      </c>
      <c r="J2233">
        <v>33.3333333333333</v>
      </c>
      <c r="K2233">
        <v>2</v>
      </c>
      <c r="L2233">
        <v>0</v>
      </c>
      <c r="M2233">
        <v>1</v>
      </c>
    </row>
    <row r="2234" spans="1:15" x14ac:dyDescent="0.25">
      <c r="A2234" t="str">
        <f t="shared" si="34"/>
        <v>62 DayApril-June 2024NHS OrkneyUpper GI - Oesophagogastric</v>
      </c>
      <c r="B2234" t="s">
        <v>262</v>
      </c>
      <c r="C2234" t="s">
        <v>256</v>
      </c>
      <c r="D2234" t="s">
        <v>173</v>
      </c>
      <c r="E2234" t="s">
        <v>204</v>
      </c>
      <c r="F2234">
        <v>3</v>
      </c>
      <c r="G2234" t="s">
        <v>266</v>
      </c>
      <c r="H2234" t="s">
        <v>320</v>
      </c>
      <c r="I2234">
        <v>1</v>
      </c>
      <c r="J2234">
        <v>33.3333333333333</v>
      </c>
      <c r="K2234">
        <v>2</v>
      </c>
      <c r="L2234">
        <v>0</v>
      </c>
      <c r="M2234">
        <v>1</v>
      </c>
    </row>
    <row r="2235" spans="1:15" x14ac:dyDescent="0.25">
      <c r="A2235" t="str">
        <f t="shared" si="34"/>
        <v>62 DayApril-June 2024NHS OrkneyUrological</v>
      </c>
      <c r="B2235" t="s">
        <v>262</v>
      </c>
      <c r="C2235" t="s">
        <v>256</v>
      </c>
      <c r="D2235" t="s">
        <v>173</v>
      </c>
      <c r="E2235" t="s">
        <v>205</v>
      </c>
      <c r="F2235">
        <v>1</v>
      </c>
      <c r="G2235" t="s">
        <v>266</v>
      </c>
      <c r="H2235" t="s">
        <v>316</v>
      </c>
      <c r="I2235">
        <v>0</v>
      </c>
      <c r="J2235">
        <v>0</v>
      </c>
      <c r="K2235">
        <v>1</v>
      </c>
      <c r="L2235">
        <v>0</v>
      </c>
      <c r="M2235">
        <v>1</v>
      </c>
    </row>
    <row r="2236" spans="1:15" x14ac:dyDescent="0.25">
      <c r="A2236" t="str">
        <f t="shared" si="34"/>
        <v>62 DayApril-June 2024NHS OrkneyUrology - Prostate</v>
      </c>
      <c r="B2236" t="s">
        <v>262</v>
      </c>
      <c r="C2236" t="s">
        <v>256</v>
      </c>
      <c r="D2236" t="s">
        <v>173</v>
      </c>
      <c r="E2236" t="s">
        <v>208</v>
      </c>
      <c r="F2236">
        <v>1</v>
      </c>
      <c r="G2236" t="s">
        <v>266</v>
      </c>
      <c r="H2236" t="s">
        <v>316</v>
      </c>
      <c r="I2236">
        <v>0</v>
      </c>
      <c r="J2236">
        <v>0</v>
      </c>
      <c r="K2236">
        <v>1</v>
      </c>
      <c r="L2236">
        <v>0</v>
      </c>
      <c r="M2236">
        <v>1</v>
      </c>
    </row>
    <row r="2237" spans="1:15" x14ac:dyDescent="0.25">
      <c r="A2237" t="str">
        <f t="shared" si="34"/>
        <v>62 DayApril-June 2024NHS ScotlandAll Cancer Types*</v>
      </c>
      <c r="B2237" t="s">
        <v>262</v>
      </c>
      <c r="C2237" t="s">
        <v>256</v>
      </c>
      <c r="D2237" t="s">
        <v>0</v>
      </c>
      <c r="E2237" t="s">
        <v>198</v>
      </c>
      <c r="F2237">
        <v>7078</v>
      </c>
      <c r="G2237" t="s">
        <v>405</v>
      </c>
      <c r="H2237" t="s">
        <v>406</v>
      </c>
      <c r="I2237">
        <v>76</v>
      </c>
      <c r="J2237">
        <v>1.6788159929313</v>
      </c>
      <c r="K2237">
        <v>4451</v>
      </c>
      <c r="L2237">
        <v>728</v>
      </c>
      <c r="M2237">
        <v>1432</v>
      </c>
      <c r="N2237">
        <v>16</v>
      </c>
      <c r="O2237">
        <v>22</v>
      </c>
    </row>
    <row r="2238" spans="1:15" x14ac:dyDescent="0.25">
      <c r="A2238" t="str">
        <f t="shared" si="34"/>
        <v>62 DayApril-June 2024NHS ScotlandAll Cancer Types* (screened excluded)</v>
      </c>
      <c r="B2238" t="s">
        <v>262</v>
      </c>
      <c r="C2238" t="s">
        <v>256</v>
      </c>
      <c r="D2238" t="s">
        <v>0</v>
      </c>
      <c r="E2238" t="s">
        <v>199</v>
      </c>
      <c r="F2238">
        <v>6490</v>
      </c>
      <c r="G2238" t="s">
        <v>405</v>
      </c>
      <c r="H2238" t="s">
        <v>407</v>
      </c>
      <c r="I2238">
        <v>74</v>
      </c>
      <c r="J2238">
        <v>1.8786494034018799</v>
      </c>
      <c r="K2238">
        <v>3865</v>
      </c>
      <c r="L2238">
        <v>626</v>
      </c>
      <c r="M2238">
        <v>1217</v>
      </c>
      <c r="N2238">
        <v>16</v>
      </c>
      <c r="O2238">
        <v>23</v>
      </c>
    </row>
    <row r="2239" spans="1:15" x14ac:dyDescent="0.25">
      <c r="A2239" t="str">
        <f t="shared" si="34"/>
        <v>62 DayApril-June 2024NHS ScotlandAll Cancer Types* (screened only)</v>
      </c>
      <c r="B2239" t="s">
        <v>262</v>
      </c>
      <c r="C2239" t="s">
        <v>256</v>
      </c>
      <c r="D2239" t="s">
        <v>0</v>
      </c>
      <c r="E2239" t="s">
        <v>200</v>
      </c>
      <c r="F2239">
        <v>588</v>
      </c>
      <c r="G2239" t="s">
        <v>266</v>
      </c>
      <c r="H2239" t="s">
        <v>408</v>
      </c>
      <c r="I2239">
        <v>2</v>
      </c>
      <c r="J2239">
        <v>0.34013605442176897</v>
      </c>
      <c r="K2239">
        <v>586</v>
      </c>
      <c r="L2239">
        <v>102</v>
      </c>
      <c r="M2239">
        <v>215</v>
      </c>
      <c r="N2239">
        <v>14</v>
      </c>
      <c r="O2239">
        <v>21</v>
      </c>
    </row>
    <row r="2240" spans="1:15" x14ac:dyDescent="0.25">
      <c r="A2240" t="str">
        <f t="shared" si="34"/>
        <v>62 DayApril-June 2024NHS ScotlandBreast</v>
      </c>
      <c r="B2240" t="s">
        <v>262</v>
      </c>
      <c r="C2240" t="s">
        <v>256</v>
      </c>
      <c r="D2240" t="s">
        <v>0</v>
      </c>
      <c r="E2240" t="s">
        <v>22</v>
      </c>
      <c r="F2240">
        <v>1261</v>
      </c>
      <c r="G2240" t="s">
        <v>409</v>
      </c>
      <c r="H2240" t="s">
        <v>410</v>
      </c>
      <c r="I2240">
        <v>1</v>
      </c>
      <c r="J2240">
        <v>9.8619329388560203E-2</v>
      </c>
      <c r="K2240">
        <v>1013</v>
      </c>
      <c r="L2240">
        <v>163</v>
      </c>
      <c r="M2240">
        <v>275</v>
      </c>
      <c r="N2240">
        <v>13</v>
      </c>
      <c r="O2240">
        <v>15</v>
      </c>
    </row>
    <row r="2241" spans="1:15" x14ac:dyDescent="0.25">
      <c r="A2241" t="str">
        <f t="shared" si="34"/>
        <v>62 DayApril-June 2024NHS ScotlandBreast (screened excluded)</v>
      </c>
      <c r="B2241" t="s">
        <v>262</v>
      </c>
      <c r="C2241" t="s">
        <v>256</v>
      </c>
      <c r="D2241" t="s">
        <v>0</v>
      </c>
      <c r="E2241" t="s">
        <v>201</v>
      </c>
      <c r="F2241">
        <v>857</v>
      </c>
      <c r="G2241" t="s">
        <v>409</v>
      </c>
      <c r="H2241" t="s">
        <v>411</v>
      </c>
      <c r="I2241">
        <v>1</v>
      </c>
      <c r="J2241">
        <v>0.16393442622950799</v>
      </c>
      <c r="K2241">
        <v>609</v>
      </c>
      <c r="L2241">
        <v>100</v>
      </c>
      <c r="M2241">
        <v>166</v>
      </c>
      <c r="N2241">
        <v>13</v>
      </c>
      <c r="O2241">
        <v>14</v>
      </c>
    </row>
    <row r="2242" spans="1:15" x14ac:dyDescent="0.25">
      <c r="A2242" t="str">
        <f t="shared" si="34"/>
        <v>62 DayApril-June 2024NHS ScotlandBreast (screened only)</v>
      </c>
      <c r="B2242" t="s">
        <v>262</v>
      </c>
      <c r="C2242" t="s">
        <v>256</v>
      </c>
      <c r="D2242" t="s">
        <v>0</v>
      </c>
      <c r="E2242" t="s">
        <v>202</v>
      </c>
      <c r="F2242">
        <v>404</v>
      </c>
      <c r="G2242" t="s">
        <v>266</v>
      </c>
      <c r="H2242" t="s">
        <v>412</v>
      </c>
      <c r="I2242">
        <v>0</v>
      </c>
      <c r="J2242">
        <v>0</v>
      </c>
      <c r="K2242">
        <v>404</v>
      </c>
      <c r="L2242">
        <v>63</v>
      </c>
      <c r="M2242">
        <v>109</v>
      </c>
      <c r="N2242">
        <v>14</v>
      </c>
      <c r="O2242">
        <v>17</v>
      </c>
    </row>
    <row r="2243" spans="1:15" x14ac:dyDescent="0.25">
      <c r="A2243" t="str">
        <f t="shared" ref="A2243:A2306" si="35">CONCATENATE(B2243,C2243,D2243,E2243)</f>
        <v>62 DayApril-June 2024NHS ScotlandCervical</v>
      </c>
      <c r="B2243" t="s">
        <v>262</v>
      </c>
      <c r="C2243" t="s">
        <v>256</v>
      </c>
      <c r="D2243" t="s">
        <v>0</v>
      </c>
      <c r="E2243" t="s">
        <v>23</v>
      </c>
      <c r="F2243">
        <v>79</v>
      </c>
      <c r="G2243" t="s">
        <v>326</v>
      </c>
      <c r="H2243" t="s">
        <v>357</v>
      </c>
      <c r="I2243">
        <v>2</v>
      </c>
      <c r="J2243">
        <v>3.4482758620689702</v>
      </c>
      <c r="K2243">
        <v>56</v>
      </c>
      <c r="L2243">
        <v>12</v>
      </c>
      <c r="M2243">
        <v>26</v>
      </c>
      <c r="N2243">
        <v>12</v>
      </c>
      <c r="O2243">
        <v>18</v>
      </c>
    </row>
    <row r="2244" spans="1:15" x14ac:dyDescent="0.25">
      <c r="A2244" t="str">
        <f t="shared" si="35"/>
        <v>62 DayApril-June 2024NHS ScotlandCervical (screened excluded)</v>
      </c>
      <c r="B2244" t="s">
        <v>262</v>
      </c>
      <c r="C2244" t="s">
        <v>256</v>
      </c>
      <c r="D2244" t="s">
        <v>0</v>
      </c>
      <c r="E2244" t="s">
        <v>24</v>
      </c>
      <c r="F2244">
        <v>58</v>
      </c>
      <c r="G2244" t="s">
        <v>326</v>
      </c>
      <c r="H2244" t="s">
        <v>309</v>
      </c>
      <c r="I2244">
        <v>1</v>
      </c>
      <c r="J2244">
        <v>2.7027027027027</v>
      </c>
      <c r="K2244">
        <v>36</v>
      </c>
      <c r="L2244">
        <v>8</v>
      </c>
      <c r="M2244">
        <v>15</v>
      </c>
      <c r="N2244">
        <v>12</v>
      </c>
      <c r="O2244">
        <v>14</v>
      </c>
    </row>
    <row r="2245" spans="1:15" x14ac:dyDescent="0.25">
      <c r="A2245" t="str">
        <f t="shared" si="35"/>
        <v>62 DayApril-June 2024NHS ScotlandCervical (screened only)</v>
      </c>
      <c r="B2245" t="s">
        <v>262</v>
      </c>
      <c r="C2245" t="s">
        <v>256</v>
      </c>
      <c r="D2245" t="s">
        <v>0</v>
      </c>
      <c r="E2245" t="s">
        <v>25</v>
      </c>
      <c r="F2245">
        <v>21</v>
      </c>
      <c r="G2245" t="s">
        <v>266</v>
      </c>
      <c r="H2245" t="s">
        <v>326</v>
      </c>
      <c r="I2245">
        <v>1</v>
      </c>
      <c r="J2245">
        <v>4.7619047619047601</v>
      </c>
      <c r="K2245">
        <v>20</v>
      </c>
      <c r="L2245">
        <v>4</v>
      </c>
      <c r="M2245">
        <v>11</v>
      </c>
      <c r="N2245">
        <v>14</v>
      </c>
      <c r="O2245">
        <v>24</v>
      </c>
    </row>
    <row r="2246" spans="1:15" x14ac:dyDescent="0.25">
      <c r="A2246" t="str">
        <f t="shared" si="35"/>
        <v>62 DayApril-June 2024NHS ScotlandColorectal</v>
      </c>
      <c r="B2246" t="s">
        <v>262</v>
      </c>
      <c r="C2246" t="s">
        <v>256</v>
      </c>
      <c r="D2246" t="s">
        <v>0</v>
      </c>
      <c r="E2246" t="s">
        <v>26</v>
      </c>
      <c r="F2246">
        <v>886</v>
      </c>
      <c r="G2246" t="s">
        <v>413</v>
      </c>
      <c r="H2246" t="s">
        <v>414</v>
      </c>
      <c r="I2246">
        <v>17</v>
      </c>
      <c r="J2246">
        <v>2.6113671274961598</v>
      </c>
      <c r="K2246">
        <v>634</v>
      </c>
      <c r="L2246">
        <v>102</v>
      </c>
      <c r="M2246">
        <v>316</v>
      </c>
      <c r="N2246">
        <v>19</v>
      </c>
      <c r="O2246">
        <v>30</v>
      </c>
    </row>
    <row r="2247" spans="1:15" x14ac:dyDescent="0.25">
      <c r="A2247" t="str">
        <f t="shared" si="35"/>
        <v>62 DayApril-June 2024NHS ScotlandColorectal (screened excluded)</v>
      </c>
      <c r="B2247" t="s">
        <v>262</v>
      </c>
      <c r="C2247" t="s">
        <v>256</v>
      </c>
      <c r="D2247" t="s">
        <v>0</v>
      </c>
      <c r="E2247" t="s">
        <v>27</v>
      </c>
      <c r="F2247">
        <v>723</v>
      </c>
      <c r="G2247" t="s">
        <v>413</v>
      </c>
      <c r="H2247" t="s">
        <v>415</v>
      </c>
      <c r="I2247">
        <v>16</v>
      </c>
      <c r="J2247">
        <v>3.27868852459016</v>
      </c>
      <c r="K2247">
        <v>472</v>
      </c>
      <c r="L2247">
        <v>67</v>
      </c>
      <c r="M2247">
        <v>221</v>
      </c>
      <c r="N2247">
        <v>21</v>
      </c>
      <c r="O2247">
        <v>29</v>
      </c>
    </row>
    <row r="2248" spans="1:15" x14ac:dyDescent="0.25">
      <c r="A2248" t="str">
        <f t="shared" si="35"/>
        <v>62 DayApril-June 2024NHS ScotlandColorectal (screened only)</v>
      </c>
      <c r="B2248" t="s">
        <v>262</v>
      </c>
      <c r="C2248" t="s">
        <v>256</v>
      </c>
      <c r="D2248" t="s">
        <v>0</v>
      </c>
      <c r="E2248" t="s">
        <v>28</v>
      </c>
      <c r="F2248">
        <v>163</v>
      </c>
      <c r="G2248" t="s">
        <v>266</v>
      </c>
      <c r="H2248" t="s">
        <v>416</v>
      </c>
      <c r="I2248">
        <v>1</v>
      </c>
      <c r="J2248">
        <v>0.61349693251533699</v>
      </c>
      <c r="K2248">
        <v>162</v>
      </c>
      <c r="L2248">
        <v>35</v>
      </c>
      <c r="M2248">
        <v>95</v>
      </c>
      <c r="N2248">
        <v>17</v>
      </c>
      <c r="O2248">
        <v>31</v>
      </c>
    </row>
    <row r="2249" spans="1:15" x14ac:dyDescent="0.25">
      <c r="A2249" t="str">
        <f t="shared" si="35"/>
        <v>62 DayApril-June 2024NHS ScotlandHead &amp; Neck</v>
      </c>
      <c r="B2249" t="s">
        <v>262</v>
      </c>
      <c r="C2249" t="s">
        <v>256</v>
      </c>
      <c r="D2249" t="s">
        <v>0</v>
      </c>
      <c r="E2249" t="s">
        <v>29</v>
      </c>
      <c r="F2249">
        <v>300</v>
      </c>
      <c r="G2249" t="s">
        <v>341</v>
      </c>
      <c r="H2249" t="s">
        <v>417</v>
      </c>
      <c r="I2249">
        <v>5</v>
      </c>
      <c r="J2249">
        <v>2.9239766081871301</v>
      </c>
      <c r="K2249">
        <v>166</v>
      </c>
      <c r="L2249">
        <v>25</v>
      </c>
      <c r="M2249">
        <v>88</v>
      </c>
      <c r="N2249">
        <v>15</v>
      </c>
      <c r="O2249">
        <v>22</v>
      </c>
    </row>
    <row r="2250" spans="1:15" x14ac:dyDescent="0.25">
      <c r="A2250" t="str">
        <f t="shared" si="35"/>
        <v>62 DayApril-June 2024NHS ScotlandLung</v>
      </c>
      <c r="B2250" t="s">
        <v>262</v>
      </c>
      <c r="C2250" t="s">
        <v>256</v>
      </c>
      <c r="D2250" t="s">
        <v>0</v>
      </c>
      <c r="E2250" t="s">
        <v>30</v>
      </c>
      <c r="F2250">
        <v>1165</v>
      </c>
      <c r="G2250" t="s">
        <v>418</v>
      </c>
      <c r="H2250" t="s">
        <v>419</v>
      </c>
      <c r="I2250">
        <v>24</v>
      </c>
      <c r="J2250">
        <v>4.2553191489361701</v>
      </c>
      <c r="K2250">
        <v>540</v>
      </c>
      <c r="L2250">
        <v>58</v>
      </c>
      <c r="M2250">
        <v>159</v>
      </c>
      <c r="N2250">
        <v>17</v>
      </c>
      <c r="O2250">
        <v>21</v>
      </c>
    </row>
    <row r="2251" spans="1:15" x14ac:dyDescent="0.25">
      <c r="A2251" t="str">
        <f t="shared" si="35"/>
        <v>62 DayApril-June 2024NHS ScotlandLymphoma</v>
      </c>
      <c r="B2251" t="s">
        <v>262</v>
      </c>
      <c r="C2251" t="s">
        <v>256</v>
      </c>
      <c r="D2251" t="s">
        <v>0</v>
      </c>
      <c r="E2251" t="s">
        <v>31</v>
      </c>
      <c r="F2251">
        <v>221</v>
      </c>
      <c r="G2251" t="s">
        <v>420</v>
      </c>
      <c r="H2251" t="s">
        <v>275</v>
      </c>
      <c r="I2251">
        <v>2</v>
      </c>
      <c r="J2251">
        <v>2.5974025974026</v>
      </c>
      <c r="K2251">
        <v>75</v>
      </c>
      <c r="L2251">
        <v>11</v>
      </c>
      <c r="M2251">
        <v>15</v>
      </c>
      <c r="N2251">
        <v>12</v>
      </c>
      <c r="O2251">
        <v>26</v>
      </c>
    </row>
    <row r="2252" spans="1:15" x14ac:dyDescent="0.25">
      <c r="A2252" t="str">
        <f t="shared" si="35"/>
        <v>62 DayApril-June 2024NHS ScotlandMelanoma</v>
      </c>
      <c r="B2252" t="s">
        <v>262</v>
      </c>
      <c r="C2252" t="s">
        <v>256</v>
      </c>
      <c r="D2252" t="s">
        <v>0</v>
      </c>
      <c r="E2252" t="s">
        <v>32</v>
      </c>
      <c r="F2252">
        <v>458</v>
      </c>
      <c r="G2252" t="s">
        <v>421</v>
      </c>
      <c r="H2252" t="s">
        <v>422</v>
      </c>
      <c r="I2252">
        <v>3</v>
      </c>
      <c r="J2252">
        <v>1.05633802816901</v>
      </c>
      <c r="K2252">
        <v>281</v>
      </c>
      <c r="L2252">
        <v>42</v>
      </c>
      <c r="M2252">
        <v>4</v>
      </c>
      <c r="N2252">
        <v>20</v>
      </c>
      <c r="O2252">
        <v>36</v>
      </c>
    </row>
    <row r="2253" spans="1:15" x14ac:dyDescent="0.25">
      <c r="A2253" t="str">
        <f t="shared" si="35"/>
        <v>62 DayApril-June 2024NHS ScotlandOvarian</v>
      </c>
      <c r="B2253" t="s">
        <v>262</v>
      </c>
      <c r="C2253" t="s">
        <v>256</v>
      </c>
      <c r="D2253" t="s">
        <v>0</v>
      </c>
      <c r="E2253" t="s">
        <v>33</v>
      </c>
      <c r="F2253">
        <v>113</v>
      </c>
      <c r="G2253" t="s">
        <v>423</v>
      </c>
      <c r="H2253" t="s">
        <v>340</v>
      </c>
      <c r="I2253">
        <v>2</v>
      </c>
      <c r="J2253">
        <v>2.8169014084507</v>
      </c>
      <c r="K2253">
        <v>69</v>
      </c>
      <c r="L2253">
        <v>3</v>
      </c>
      <c r="M2253">
        <v>21</v>
      </c>
      <c r="N2253">
        <v>21</v>
      </c>
      <c r="O2253">
        <v>14</v>
      </c>
    </row>
    <row r="2254" spans="1:15" x14ac:dyDescent="0.25">
      <c r="A2254" t="str">
        <f t="shared" si="35"/>
        <v>62 DayApril-June 2024NHS ScotlandUpper GI</v>
      </c>
      <c r="B2254" t="s">
        <v>262</v>
      </c>
      <c r="C2254" t="s">
        <v>256</v>
      </c>
      <c r="D2254" t="s">
        <v>0</v>
      </c>
      <c r="E2254" t="s">
        <v>34</v>
      </c>
      <c r="F2254">
        <v>719</v>
      </c>
      <c r="G2254" t="s">
        <v>342</v>
      </c>
      <c r="H2254" t="s">
        <v>424</v>
      </c>
      <c r="I2254">
        <v>12</v>
      </c>
      <c r="J2254">
        <v>2.6905829596412598</v>
      </c>
      <c r="K2254">
        <v>434</v>
      </c>
      <c r="L2254">
        <v>40</v>
      </c>
      <c r="M2254">
        <v>116</v>
      </c>
      <c r="N2254">
        <v>14</v>
      </c>
      <c r="O2254">
        <v>16</v>
      </c>
    </row>
    <row r="2255" spans="1:15" x14ac:dyDescent="0.25">
      <c r="A2255" t="str">
        <f t="shared" si="35"/>
        <v>62 DayApril-June 2024NHS ScotlandUpper GI - Hepatopancreatobiliary</v>
      </c>
      <c r="B2255" t="s">
        <v>262</v>
      </c>
      <c r="C2255" t="s">
        <v>256</v>
      </c>
      <c r="D2255" t="s">
        <v>0</v>
      </c>
      <c r="E2255" t="s">
        <v>203</v>
      </c>
      <c r="F2255">
        <v>383</v>
      </c>
      <c r="G2255" t="s">
        <v>367</v>
      </c>
      <c r="H2255" t="s">
        <v>425</v>
      </c>
      <c r="I2255">
        <v>7</v>
      </c>
      <c r="J2255">
        <v>3.0973451327433601</v>
      </c>
      <c r="K2255">
        <v>219</v>
      </c>
      <c r="L2255">
        <v>10</v>
      </c>
      <c r="M2255">
        <v>38</v>
      </c>
      <c r="N2255">
        <v>15</v>
      </c>
      <c r="O2255">
        <v>21</v>
      </c>
    </row>
    <row r="2256" spans="1:15" x14ac:dyDescent="0.25">
      <c r="A2256" t="str">
        <f t="shared" si="35"/>
        <v>62 DayApril-June 2024NHS ScotlandUpper GI - Oesophagogastric</v>
      </c>
      <c r="B2256" t="s">
        <v>262</v>
      </c>
      <c r="C2256" t="s">
        <v>256</v>
      </c>
      <c r="D2256" t="s">
        <v>0</v>
      </c>
      <c r="E2256" t="s">
        <v>204</v>
      </c>
      <c r="F2256">
        <v>336</v>
      </c>
      <c r="G2256" t="s">
        <v>426</v>
      </c>
      <c r="H2256" t="s">
        <v>427</v>
      </c>
      <c r="I2256">
        <v>5</v>
      </c>
      <c r="J2256">
        <v>2.2727272727272698</v>
      </c>
      <c r="K2256">
        <v>215</v>
      </c>
      <c r="L2256">
        <v>30</v>
      </c>
      <c r="M2256">
        <v>78</v>
      </c>
      <c r="N2256">
        <v>14</v>
      </c>
      <c r="O2256">
        <v>16</v>
      </c>
    </row>
    <row r="2257" spans="1:15" x14ac:dyDescent="0.25">
      <c r="A2257" t="str">
        <f t="shared" si="35"/>
        <v>62 DayApril-June 2024NHS ScotlandUrological</v>
      </c>
      <c r="B2257" t="s">
        <v>262</v>
      </c>
      <c r="C2257" t="s">
        <v>256</v>
      </c>
      <c r="D2257" t="s">
        <v>0</v>
      </c>
      <c r="E2257" t="s">
        <v>205</v>
      </c>
      <c r="F2257">
        <v>1876</v>
      </c>
      <c r="G2257" t="s">
        <v>428</v>
      </c>
      <c r="H2257" t="s">
        <v>429</v>
      </c>
      <c r="I2257">
        <v>8</v>
      </c>
      <c r="J2257">
        <v>0.67170445004198198</v>
      </c>
      <c r="K2257">
        <v>1183</v>
      </c>
      <c r="L2257">
        <v>272</v>
      </c>
      <c r="M2257">
        <v>412</v>
      </c>
      <c r="N2257">
        <v>18</v>
      </c>
      <c r="O2257">
        <v>32</v>
      </c>
    </row>
    <row r="2258" spans="1:15" x14ac:dyDescent="0.25">
      <c r="A2258" t="str">
        <f t="shared" si="35"/>
        <v>62 DayApril-June 2024NHS ScotlandUrology - Bladder</v>
      </c>
      <c r="B2258" t="s">
        <v>262</v>
      </c>
      <c r="C2258" t="s">
        <v>256</v>
      </c>
      <c r="D2258" t="s">
        <v>0</v>
      </c>
      <c r="E2258" t="s">
        <v>206</v>
      </c>
      <c r="F2258">
        <v>188</v>
      </c>
      <c r="G2258" t="s">
        <v>376</v>
      </c>
      <c r="H2258" t="s">
        <v>270</v>
      </c>
      <c r="I2258">
        <v>0</v>
      </c>
      <c r="J2258">
        <v>0</v>
      </c>
      <c r="K2258">
        <v>125</v>
      </c>
      <c r="L2258">
        <v>16</v>
      </c>
      <c r="M2258">
        <v>38</v>
      </c>
      <c r="N2258">
        <v>10</v>
      </c>
      <c r="O2258">
        <v>20</v>
      </c>
    </row>
    <row r="2259" spans="1:15" x14ac:dyDescent="0.25">
      <c r="A2259" t="str">
        <f t="shared" si="35"/>
        <v>62 DayApril-June 2024NHS ScotlandUrology - Other</v>
      </c>
      <c r="B2259" t="s">
        <v>262</v>
      </c>
      <c r="C2259" t="s">
        <v>256</v>
      </c>
      <c r="D2259" t="s">
        <v>0</v>
      </c>
      <c r="E2259" t="s">
        <v>207</v>
      </c>
      <c r="F2259">
        <v>322</v>
      </c>
      <c r="G2259" t="s">
        <v>430</v>
      </c>
      <c r="H2259" t="s">
        <v>431</v>
      </c>
      <c r="I2259">
        <v>2</v>
      </c>
      <c r="J2259">
        <v>1.4285714285714299</v>
      </c>
      <c r="K2259">
        <v>138</v>
      </c>
      <c r="L2259">
        <v>20</v>
      </c>
      <c r="M2259">
        <v>47</v>
      </c>
      <c r="N2259">
        <v>29</v>
      </c>
      <c r="O2259">
        <v>42</v>
      </c>
    </row>
    <row r="2260" spans="1:15" x14ac:dyDescent="0.25">
      <c r="A2260" t="str">
        <f t="shared" si="35"/>
        <v>62 DayApril-June 2024NHS ScotlandUrology - Prostate</v>
      </c>
      <c r="B2260" t="s">
        <v>262</v>
      </c>
      <c r="C2260" t="s">
        <v>256</v>
      </c>
      <c r="D2260" t="s">
        <v>0</v>
      </c>
      <c r="E2260" t="s">
        <v>208</v>
      </c>
      <c r="F2260">
        <v>1366</v>
      </c>
      <c r="G2260" t="s">
        <v>432</v>
      </c>
      <c r="H2260" t="s">
        <v>433</v>
      </c>
      <c r="I2260">
        <v>6</v>
      </c>
      <c r="J2260">
        <v>0.64794816414686796</v>
      </c>
      <c r="K2260">
        <v>920</v>
      </c>
      <c r="L2260">
        <v>236</v>
      </c>
      <c r="M2260">
        <v>327</v>
      </c>
      <c r="N2260">
        <v>19</v>
      </c>
      <c r="O2260">
        <v>32</v>
      </c>
    </row>
    <row r="2261" spans="1:15" x14ac:dyDescent="0.25">
      <c r="A2261" t="str">
        <f t="shared" si="35"/>
        <v>62 DayApril-June 2024NHS ShetlandAll Cancer Types*</v>
      </c>
      <c r="B2261" t="s">
        <v>262</v>
      </c>
      <c r="C2261" t="s">
        <v>256</v>
      </c>
      <c r="D2261" t="s">
        <v>174</v>
      </c>
      <c r="E2261" t="s">
        <v>198</v>
      </c>
      <c r="F2261">
        <v>16</v>
      </c>
      <c r="G2261" t="s">
        <v>322</v>
      </c>
      <c r="H2261" t="s">
        <v>322</v>
      </c>
      <c r="I2261">
        <v>0</v>
      </c>
      <c r="J2261">
        <v>0</v>
      </c>
      <c r="K2261">
        <v>8</v>
      </c>
      <c r="L2261">
        <v>1</v>
      </c>
      <c r="M2261">
        <v>5</v>
      </c>
      <c r="O2261">
        <v>37</v>
      </c>
    </row>
    <row r="2262" spans="1:15" x14ac:dyDescent="0.25">
      <c r="A2262" t="str">
        <f t="shared" si="35"/>
        <v>62 DayApril-June 2024NHS ShetlandAll Cancer Types* (screened excluded)</v>
      </c>
      <c r="B2262" t="s">
        <v>262</v>
      </c>
      <c r="C2262" t="s">
        <v>256</v>
      </c>
      <c r="D2262" t="s">
        <v>174</v>
      </c>
      <c r="E2262" t="s">
        <v>199</v>
      </c>
      <c r="F2262">
        <v>16</v>
      </c>
      <c r="G2262" t="s">
        <v>322</v>
      </c>
      <c r="H2262" t="s">
        <v>322</v>
      </c>
      <c r="I2262">
        <v>0</v>
      </c>
      <c r="J2262">
        <v>0</v>
      </c>
      <c r="K2262">
        <v>8</v>
      </c>
      <c r="L2262">
        <v>1</v>
      </c>
      <c r="M2262">
        <v>5</v>
      </c>
      <c r="O2262">
        <v>37</v>
      </c>
    </row>
    <row r="2263" spans="1:15" x14ac:dyDescent="0.25">
      <c r="A2263" t="str">
        <f t="shared" si="35"/>
        <v>62 DayApril-June 2024NHS ShetlandHead &amp; Neck</v>
      </c>
      <c r="B2263" t="s">
        <v>262</v>
      </c>
      <c r="C2263" t="s">
        <v>256</v>
      </c>
      <c r="D2263" t="s">
        <v>174</v>
      </c>
      <c r="E2263" t="s">
        <v>29</v>
      </c>
      <c r="F2263">
        <v>1</v>
      </c>
      <c r="G2263" t="s">
        <v>316</v>
      </c>
      <c r="H2263" t="s">
        <v>266</v>
      </c>
      <c r="I2263">
        <v>0</v>
      </c>
      <c r="J2263" t="e">
        <v>#NUM!</v>
      </c>
      <c r="K2263">
        <v>0</v>
      </c>
      <c r="L2263">
        <v>0</v>
      </c>
      <c r="M2263">
        <v>0</v>
      </c>
    </row>
    <row r="2264" spans="1:15" x14ac:dyDescent="0.25">
      <c r="A2264" t="str">
        <f t="shared" si="35"/>
        <v>62 DayApril-June 2024NHS ShetlandLung</v>
      </c>
      <c r="B2264" t="s">
        <v>262</v>
      </c>
      <c r="C2264" t="s">
        <v>256</v>
      </c>
      <c r="D2264" t="s">
        <v>174</v>
      </c>
      <c r="E2264" t="s">
        <v>30</v>
      </c>
      <c r="F2264">
        <v>2</v>
      </c>
      <c r="G2264" t="s">
        <v>306</v>
      </c>
      <c r="H2264" t="s">
        <v>266</v>
      </c>
      <c r="I2264">
        <v>0</v>
      </c>
      <c r="J2264" t="e">
        <v>#NUM!</v>
      </c>
      <c r="K2264">
        <v>0</v>
      </c>
      <c r="L2264">
        <v>0</v>
      </c>
      <c r="M2264">
        <v>0</v>
      </c>
    </row>
    <row r="2265" spans="1:15" x14ac:dyDescent="0.25">
      <c r="A2265" t="str">
        <f t="shared" si="35"/>
        <v>62 DayApril-June 2024NHS ShetlandUpper GI</v>
      </c>
      <c r="B2265" t="s">
        <v>262</v>
      </c>
      <c r="C2265" t="s">
        <v>256</v>
      </c>
      <c r="D2265" t="s">
        <v>174</v>
      </c>
      <c r="E2265" t="s">
        <v>34</v>
      </c>
      <c r="F2265">
        <v>4</v>
      </c>
      <c r="G2265" t="s">
        <v>306</v>
      </c>
      <c r="H2265" t="s">
        <v>306</v>
      </c>
      <c r="I2265">
        <v>0</v>
      </c>
      <c r="J2265">
        <v>0</v>
      </c>
      <c r="K2265">
        <v>2</v>
      </c>
      <c r="L2265">
        <v>0</v>
      </c>
      <c r="M2265">
        <v>2</v>
      </c>
    </row>
    <row r="2266" spans="1:15" x14ac:dyDescent="0.25">
      <c r="A2266" t="str">
        <f t="shared" si="35"/>
        <v>62 DayApril-June 2024NHS ShetlandUpper GI - Hepatopancreatobiliary</v>
      </c>
      <c r="B2266" t="s">
        <v>262</v>
      </c>
      <c r="C2266" t="s">
        <v>256</v>
      </c>
      <c r="D2266" t="s">
        <v>174</v>
      </c>
      <c r="E2266" t="s">
        <v>203</v>
      </c>
      <c r="F2266">
        <v>1</v>
      </c>
      <c r="G2266" t="s">
        <v>316</v>
      </c>
      <c r="H2266" t="s">
        <v>266</v>
      </c>
      <c r="I2266">
        <v>0</v>
      </c>
      <c r="J2266" t="e">
        <v>#NUM!</v>
      </c>
      <c r="K2266">
        <v>0</v>
      </c>
      <c r="L2266">
        <v>0</v>
      </c>
      <c r="M2266">
        <v>0</v>
      </c>
    </row>
    <row r="2267" spans="1:15" x14ac:dyDescent="0.25">
      <c r="A2267" t="str">
        <f t="shared" si="35"/>
        <v>62 DayApril-June 2024NHS ShetlandUpper GI - Oesophagogastric</v>
      </c>
      <c r="B2267" t="s">
        <v>262</v>
      </c>
      <c r="C2267" t="s">
        <v>256</v>
      </c>
      <c r="D2267" t="s">
        <v>174</v>
      </c>
      <c r="E2267" t="s">
        <v>204</v>
      </c>
      <c r="F2267">
        <v>3</v>
      </c>
      <c r="G2267" t="s">
        <v>316</v>
      </c>
      <c r="H2267" t="s">
        <v>306</v>
      </c>
      <c r="I2267">
        <v>0</v>
      </c>
      <c r="J2267">
        <v>0</v>
      </c>
      <c r="K2267">
        <v>2</v>
      </c>
      <c r="L2267">
        <v>0</v>
      </c>
      <c r="M2267">
        <v>2</v>
      </c>
    </row>
    <row r="2268" spans="1:15" x14ac:dyDescent="0.25">
      <c r="A2268" t="str">
        <f t="shared" si="35"/>
        <v>62 DayApril-June 2024NHS ShetlandUrological</v>
      </c>
      <c r="B2268" t="s">
        <v>262</v>
      </c>
      <c r="C2268" t="s">
        <v>256</v>
      </c>
      <c r="D2268" t="s">
        <v>174</v>
      </c>
      <c r="E2268" t="s">
        <v>205</v>
      </c>
      <c r="F2268">
        <v>9</v>
      </c>
      <c r="G2268" t="s">
        <v>320</v>
      </c>
      <c r="H2268" t="s">
        <v>274</v>
      </c>
      <c r="I2268">
        <v>0</v>
      </c>
      <c r="J2268">
        <v>0</v>
      </c>
      <c r="K2268">
        <v>6</v>
      </c>
      <c r="L2268">
        <v>1</v>
      </c>
      <c r="M2268">
        <v>3</v>
      </c>
      <c r="O2268">
        <v>24</v>
      </c>
    </row>
    <row r="2269" spans="1:15" x14ac:dyDescent="0.25">
      <c r="A2269" t="str">
        <f t="shared" si="35"/>
        <v>62 DayApril-June 2024NHS ShetlandUrology - Bladder</v>
      </c>
      <c r="B2269" t="s">
        <v>262</v>
      </c>
      <c r="C2269" t="s">
        <v>256</v>
      </c>
      <c r="D2269" t="s">
        <v>174</v>
      </c>
      <c r="E2269" t="s">
        <v>206</v>
      </c>
      <c r="F2269">
        <v>1</v>
      </c>
      <c r="G2269" t="s">
        <v>266</v>
      </c>
      <c r="H2269" t="s">
        <v>316</v>
      </c>
      <c r="I2269">
        <v>0</v>
      </c>
      <c r="J2269">
        <v>0</v>
      </c>
      <c r="K2269">
        <v>1</v>
      </c>
      <c r="L2269">
        <v>0</v>
      </c>
      <c r="M2269">
        <v>1</v>
      </c>
    </row>
    <row r="2270" spans="1:15" x14ac:dyDescent="0.25">
      <c r="A2270" t="str">
        <f t="shared" si="35"/>
        <v>62 DayApril-June 2024NHS ShetlandUrology - Other</v>
      </c>
      <c r="B2270" t="s">
        <v>262</v>
      </c>
      <c r="C2270" t="s">
        <v>256</v>
      </c>
      <c r="D2270" t="s">
        <v>174</v>
      </c>
      <c r="E2270" t="s">
        <v>207</v>
      </c>
      <c r="F2270">
        <v>1</v>
      </c>
      <c r="G2270" t="s">
        <v>266</v>
      </c>
      <c r="H2270" t="s">
        <v>316</v>
      </c>
      <c r="I2270">
        <v>0</v>
      </c>
      <c r="J2270">
        <v>0</v>
      </c>
      <c r="K2270">
        <v>1</v>
      </c>
      <c r="L2270">
        <v>0</v>
      </c>
      <c r="M2270">
        <v>0</v>
      </c>
    </row>
    <row r="2271" spans="1:15" x14ac:dyDescent="0.25">
      <c r="A2271" t="str">
        <f t="shared" si="35"/>
        <v>62 DayApril-June 2024NHS ShetlandUrology - Prostate</v>
      </c>
      <c r="B2271" t="s">
        <v>262</v>
      </c>
      <c r="C2271" t="s">
        <v>256</v>
      </c>
      <c r="D2271" t="s">
        <v>174</v>
      </c>
      <c r="E2271" t="s">
        <v>208</v>
      </c>
      <c r="F2271">
        <v>7</v>
      </c>
      <c r="G2271" t="s">
        <v>320</v>
      </c>
      <c r="H2271" t="s">
        <v>313</v>
      </c>
      <c r="I2271">
        <v>0</v>
      </c>
      <c r="J2271">
        <v>0</v>
      </c>
      <c r="K2271">
        <v>4</v>
      </c>
      <c r="L2271">
        <v>1</v>
      </c>
      <c r="M2271">
        <v>2</v>
      </c>
    </row>
    <row r="2272" spans="1:15" x14ac:dyDescent="0.25">
      <c r="A2272" t="str">
        <f t="shared" si="35"/>
        <v>62 DayApril-June 2024NHS TaysideAll Cancer Types*</v>
      </c>
      <c r="B2272" t="s">
        <v>262</v>
      </c>
      <c r="C2272" t="s">
        <v>256</v>
      </c>
      <c r="D2272" t="s">
        <v>175</v>
      </c>
      <c r="E2272" t="s">
        <v>198</v>
      </c>
      <c r="F2272">
        <v>606</v>
      </c>
      <c r="G2272" t="s">
        <v>434</v>
      </c>
      <c r="H2272" t="s">
        <v>333</v>
      </c>
      <c r="I2272">
        <v>4</v>
      </c>
      <c r="J2272">
        <v>1.35593220338983</v>
      </c>
      <c r="K2272">
        <v>291</v>
      </c>
      <c r="L2272">
        <v>36</v>
      </c>
      <c r="M2272">
        <v>109</v>
      </c>
      <c r="N2272">
        <v>14</v>
      </c>
      <c r="O2272">
        <v>19</v>
      </c>
    </row>
    <row r="2273" spans="1:15" x14ac:dyDescent="0.25">
      <c r="A2273" t="str">
        <f t="shared" si="35"/>
        <v>62 DayApril-June 2024NHS TaysideAll Cancer Types* (screened excluded)</v>
      </c>
      <c r="B2273" t="s">
        <v>262</v>
      </c>
      <c r="C2273" t="s">
        <v>256</v>
      </c>
      <c r="D2273" t="s">
        <v>175</v>
      </c>
      <c r="E2273" t="s">
        <v>199</v>
      </c>
      <c r="F2273">
        <v>557</v>
      </c>
      <c r="G2273" t="s">
        <v>434</v>
      </c>
      <c r="H2273" t="s">
        <v>435</v>
      </c>
      <c r="I2273">
        <v>4</v>
      </c>
      <c r="J2273">
        <v>1.6260162601626</v>
      </c>
      <c r="K2273">
        <v>242</v>
      </c>
      <c r="L2273">
        <v>27</v>
      </c>
      <c r="M2273">
        <v>93</v>
      </c>
      <c r="N2273">
        <v>13</v>
      </c>
      <c r="O2273">
        <v>22</v>
      </c>
    </row>
    <row r="2274" spans="1:15" x14ac:dyDescent="0.25">
      <c r="A2274" t="str">
        <f t="shared" si="35"/>
        <v>62 DayApril-June 2024NHS TaysideAll Cancer Types* (screened only)</v>
      </c>
      <c r="B2274" t="s">
        <v>262</v>
      </c>
      <c r="C2274" t="s">
        <v>256</v>
      </c>
      <c r="D2274" t="s">
        <v>175</v>
      </c>
      <c r="E2274" t="s">
        <v>200</v>
      </c>
      <c r="F2274">
        <v>49</v>
      </c>
      <c r="G2274" t="s">
        <v>266</v>
      </c>
      <c r="H2274" t="s">
        <v>308</v>
      </c>
      <c r="I2274">
        <v>0</v>
      </c>
      <c r="J2274">
        <v>0</v>
      </c>
      <c r="K2274">
        <v>49</v>
      </c>
      <c r="L2274">
        <v>9</v>
      </c>
      <c r="M2274">
        <v>16</v>
      </c>
      <c r="N2274">
        <v>16</v>
      </c>
      <c r="O2274">
        <v>14</v>
      </c>
    </row>
    <row r="2275" spans="1:15" x14ac:dyDescent="0.25">
      <c r="A2275" t="str">
        <f t="shared" si="35"/>
        <v>62 DayApril-June 2024NHS TaysideBreast</v>
      </c>
      <c r="B2275" t="s">
        <v>262</v>
      </c>
      <c r="C2275" t="s">
        <v>256</v>
      </c>
      <c r="D2275" t="s">
        <v>175</v>
      </c>
      <c r="E2275" t="s">
        <v>22</v>
      </c>
      <c r="F2275">
        <v>132</v>
      </c>
      <c r="G2275" t="s">
        <v>290</v>
      </c>
      <c r="H2275" t="s">
        <v>401</v>
      </c>
      <c r="I2275">
        <v>0</v>
      </c>
      <c r="J2275">
        <v>0</v>
      </c>
      <c r="K2275">
        <v>88</v>
      </c>
      <c r="L2275">
        <v>17</v>
      </c>
      <c r="M2275">
        <v>22</v>
      </c>
      <c r="N2275">
        <v>11</v>
      </c>
      <c r="O2275">
        <v>14</v>
      </c>
    </row>
    <row r="2276" spans="1:15" x14ac:dyDescent="0.25">
      <c r="A2276" t="str">
        <f t="shared" si="35"/>
        <v>62 DayApril-June 2024NHS TaysideBreast (screened excluded)</v>
      </c>
      <c r="B2276" t="s">
        <v>262</v>
      </c>
      <c r="C2276" t="s">
        <v>256</v>
      </c>
      <c r="D2276" t="s">
        <v>175</v>
      </c>
      <c r="E2276" t="s">
        <v>201</v>
      </c>
      <c r="F2276">
        <v>93</v>
      </c>
      <c r="G2276" t="s">
        <v>290</v>
      </c>
      <c r="H2276" t="s">
        <v>308</v>
      </c>
      <c r="I2276">
        <v>0</v>
      </c>
      <c r="J2276">
        <v>0</v>
      </c>
      <c r="K2276">
        <v>49</v>
      </c>
      <c r="L2276">
        <v>10</v>
      </c>
      <c r="M2276">
        <v>12</v>
      </c>
      <c r="N2276">
        <v>9</v>
      </c>
      <c r="O2276">
        <v>14</v>
      </c>
    </row>
    <row r="2277" spans="1:15" x14ac:dyDescent="0.25">
      <c r="A2277" t="str">
        <f t="shared" si="35"/>
        <v>62 DayApril-June 2024NHS TaysideBreast (screened only)</v>
      </c>
      <c r="B2277" t="s">
        <v>262</v>
      </c>
      <c r="C2277" t="s">
        <v>256</v>
      </c>
      <c r="D2277" t="s">
        <v>175</v>
      </c>
      <c r="E2277" t="s">
        <v>202</v>
      </c>
      <c r="F2277">
        <v>39</v>
      </c>
      <c r="G2277" t="s">
        <v>266</v>
      </c>
      <c r="H2277" t="s">
        <v>386</v>
      </c>
      <c r="I2277">
        <v>0</v>
      </c>
      <c r="J2277">
        <v>0</v>
      </c>
      <c r="K2277">
        <v>39</v>
      </c>
      <c r="L2277">
        <v>7</v>
      </c>
      <c r="M2277">
        <v>10</v>
      </c>
      <c r="N2277">
        <v>13</v>
      </c>
      <c r="O2277">
        <v>15</v>
      </c>
    </row>
    <row r="2278" spans="1:15" x14ac:dyDescent="0.25">
      <c r="A2278" t="str">
        <f t="shared" si="35"/>
        <v>62 DayApril-June 2024NHS TaysideCervical</v>
      </c>
      <c r="B2278" t="s">
        <v>262</v>
      </c>
      <c r="C2278" t="s">
        <v>256</v>
      </c>
      <c r="D2278" t="s">
        <v>175</v>
      </c>
      <c r="E2278" t="s">
        <v>23</v>
      </c>
      <c r="F2278">
        <v>9</v>
      </c>
      <c r="G2278" t="s">
        <v>320</v>
      </c>
      <c r="H2278" t="s">
        <v>274</v>
      </c>
      <c r="I2278">
        <v>0</v>
      </c>
      <c r="J2278">
        <v>0</v>
      </c>
      <c r="K2278">
        <v>6</v>
      </c>
      <c r="L2278">
        <v>0</v>
      </c>
      <c r="M2278">
        <v>3</v>
      </c>
      <c r="O2278">
        <v>14</v>
      </c>
    </row>
    <row r="2279" spans="1:15" x14ac:dyDescent="0.25">
      <c r="A2279" t="str">
        <f t="shared" si="35"/>
        <v>62 DayApril-June 2024NHS TaysideCervical (screened excluded)</v>
      </c>
      <c r="B2279" t="s">
        <v>262</v>
      </c>
      <c r="C2279" t="s">
        <v>256</v>
      </c>
      <c r="D2279" t="s">
        <v>175</v>
      </c>
      <c r="E2279" t="s">
        <v>24</v>
      </c>
      <c r="F2279">
        <v>5</v>
      </c>
      <c r="G2279" t="s">
        <v>320</v>
      </c>
      <c r="H2279" t="s">
        <v>306</v>
      </c>
      <c r="I2279">
        <v>0</v>
      </c>
      <c r="J2279">
        <v>0</v>
      </c>
      <c r="K2279">
        <v>2</v>
      </c>
      <c r="L2279">
        <v>0</v>
      </c>
      <c r="M2279">
        <v>0</v>
      </c>
    </row>
    <row r="2280" spans="1:15" x14ac:dyDescent="0.25">
      <c r="A2280" t="str">
        <f t="shared" si="35"/>
        <v>62 DayApril-June 2024NHS TaysideCervical (screened only)</v>
      </c>
      <c r="B2280" t="s">
        <v>262</v>
      </c>
      <c r="C2280" t="s">
        <v>256</v>
      </c>
      <c r="D2280" t="s">
        <v>175</v>
      </c>
      <c r="E2280" t="s">
        <v>25</v>
      </c>
      <c r="F2280">
        <v>4</v>
      </c>
      <c r="G2280" t="s">
        <v>266</v>
      </c>
      <c r="H2280" t="s">
        <v>313</v>
      </c>
      <c r="I2280">
        <v>0</v>
      </c>
      <c r="J2280">
        <v>0</v>
      </c>
      <c r="K2280">
        <v>4</v>
      </c>
      <c r="L2280">
        <v>0</v>
      </c>
      <c r="M2280">
        <v>3</v>
      </c>
      <c r="O2280">
        <v>14</v>
      </c>
    </row>
    <row r="2281" spans="1:15" x14ac:dyDescent="0.25">
      <c r="A2281" t="str">
        <f t="shared" si="35"/>
        <v>62 DayApril-June 2024NHS TaysideColorectal</v>
      </c>
      <c r="B2281" t="s">
        <v>262</v>
      </c>
      <c r="C2281" t="s">
        <v>256</v>
      </c>
      <c r="D2281" t="s">
        <v>175</v>
      </c>
      <c r="E2281" t="s">
        <v>26</v>
      </c>
      <c r="F2281">
        <v>69</v>
      </c>
      <c r="G2281" t="s">
        <v>380</v>
      </c>
      <c r="H2281" t="s">
        <v>369</v>
      </c>
      <c r="I2281">
        <v>1</v>
      </c>
      <c r="J2281">
        <v>2.6315789473684199</v>
      </c>
      <c r="K2281">
        <v>37</v>
      </c>
      <c r="L2281">
        <v>5</v>
      </c>
      <c r="M2281">
        <v>18</v>
      </c>
      <c r="N2281">
        <v>17</v>
      </c>
      <c r="O2281">
        <v>24</v>
      </c>
    </row>
    <row r="2282" spans="1:15" x14ac:dyDescent="0.25">
      <c r="A2282" t="str">
        <f t="shared" si="35"/>
        <v>62 DayApril-June 2024NHS TaysideColorectal (screened excluded)</v>
      </c>
      <c r="B2282" t="s">
        <v>262</v>
      </c>
      <c r="C2282" t="s">
        <v>256</v>
      </c>
      <c r="D2282" t="s">
        <v>175</v>
      </c>
      <c r="E2282" t="s">
        <v>27</v>
      </c>
      <c r="F2282">
        <v>63</v>
      </c>
      <c r="G2282" t="s">
        <v>380</v>
      </c>
      <c r="H2282" t="s">
        <v>280</v>
      </c>
      <c r="I2282">
        <v>1</v>
      </c>
      <c r="J2282">
        <v>3.125</v>
      </c>
      <c r="K2282">
        <v>31</v>
      </c>
      <c r="L2282">
        <v>3</v>
      </c>
      <c r="M2282">
        <v>15</v>
      </c>
      <c r="N2282">
        <v>14</v>
      </c>
      <c r="O2282">
        <v>26</v>
      </c>
    </row>
    <row r="2283" spans="1:15" x14ac:dyDescent="0.25">
      <c r="A2283" t="str">
        <f t="shared" si="35"/>
        <v>62 DayApril-June 2024NHS TaysideColorectal (screened only)</v>
      </c>
      <c r="B2283" t="s">
        <v>262</v>
      </c>
      <c r="C2283" t="s">
        <v>256</v>
      </c>
      <c r="D2283" t="s">
        <v>175</v>
      </c>
      <c r="E2283" t="s">
        <v>28</v>
      </c>
      <c r="F2283">
        <v>6</v>
      </c>
      <c r="G2283" t="s">
        <v>266</v>
      </c>
      <c r="H2283" t="s">
        <v>274</v>
      </c>
      <c r="I2283">
        <v>0</v>
      </c>
      <c r="J2283">
        <v>0</v>
      </c>
      <c r="K2283">
        <v>6</v>
      </c>
      <c r="L2283">
        <v>2</v>
      </c>
      <c r="M2283">
        <v>3</v>
      </c>
      <c r="O2283">
        <v>9</v>
      </c>
    </row>
    <row r="2284" spans="1:15" x14ac:dyDescent="0.25">
      <c r="A2284" t="str">
        <f t="shared" si="35"/>
        <v>62 DayApril-June 2024NHS TaysideHead &amp; Neck</v>
      </c>
      <c r="B2284" t="s">
        <v>262</v>
      </c>
      <c r="C2284" t="s">
        <v>256</v>
      </c>
      <c r="D2284" t="s">
        <v>175</v>
      </c>
      <c r="E2284" t="s">
        <v>29</v>
      </c>
      <c r="F2284">
        <v>24</v>
      </c>
      <c r="G2284" t="s">
        <v>286</v>
      </c>
      <c r="H2284" t="s">
        <v>312</v>
      </c>
      <c r="I2284">
        <v>0</v>
      </c>
      <c r="J2284">
        <v>0</v>
      </c>
      <c r="K2284">
        <v>5</v>
      </c>
      <c r="L2284">
        <v>0</v>
      </c>
      <c r="M2284">
        <v>1</v>
      </c>
    </row>
    <row r="2285" spans="1:15" x14ac:dyDescent="0.25">
      <c r="A2285" t="str">
        <f t="shared" si="35"/>
        <v>62 DayApril-June 2024NHS TaysideLung</v>
      </c>
      <c r="B2285" t="s">
        <v>262</v>
      </c>
      <c r="C2285" t="s">
        <v>256</v>
      </c>
      <c r="D2285" t="s">
        <v>175</v>
      </c>
      <c r="E2285" t="s">
        <v>30</v>
      </c>
      <c r="F2285">
        <v>87</v>
      </c>
      <c r="G2285" t="s">
        <v>292</v>
      </c>
      <c r="H2285" t="s">
        <v>283</v>
      </c>
      <c r="I2285">
        <v>1</v>
      </c>
      <c r="J2285">
        <v>2.12765957446809</v>
      </c>
      <c r="K2285">
        <v>46</v>
      </c>
      <c r="L2285">
        <v>5</v>
      </c>
      <c r="M2285">
        <v>18</v>
      </c>
      <c r="N2285">
        <v>13</v>
      </c>
      <c r="O2285">
        <v>20</v>
      </c>
    </row>
    <row r="2286" spans="1:15" x14ac:dyDescent="0.25">
      <c r="A2286" t="str">
        <f t="shared" si="35"/>
        <v>62 DayApril-June 2024NHS TaysideLymphoma</v>
      </c>
      <c r="B2286" t="s">
        <v>262</v>
      </c>
      <c r="C2286" t="s">
        <v>256</v>
      </c>
      <c r="D2286" t="s">
        <v>175</v>
      </c>
      <c r="E2286" t="s">
        <v>31</v>
      </c>
      <c r="F2286">
        <v>19</v>
      </c>
      <c r="G2286" t="s">
        <v>307</v>
      </c>
      <c r="H2286" t="s">
        <v>316</v>
      </c>
      <c r="I2286">
        <v>0</v>
      </c>
      <c r="J2286">
        <v>0</v>
      </c>
      <c r="K2286">
        <v>1</v>
      </c>
      <c r="L2286">
        <v>0</v>
      </c>
      <c r="M2286">
        <v>0</v>
      </c>
    </row>
    <row r="2287" spans="1:15" x14ac:dyDescent="0.25">
      <c r="A2287" t="str">
        <f t="shared" si="35"/>
        <v>62 DayApril-June 2024NHS TaysideMelanoma</v>
      </c>
      <c r="B2287" t="s">
        <v>262</v>
      </c>
      <c r="C2287" t="s">
        <v>256</v>
      </c>
      <c r="D2287" t="s">
        <v>175</v>
      </c>
      <c r="E2287" t="s">
        <v>32</v>
      </c>
      <c r="F2287">
        <v>34</v>
      </c>
      <c r="G2287" t="s">
        <v>387</v>
      </c>
      <c r="H2287" t="s">
        <v>321</v>
      </c>
      <c r="I2287">
        <v>0</v>
      </c>
      <c r="J2287">
        <v>0</v>
      </c>
      <c r="K2287">
        <v>9</v>
      </c>
      <c r="L2287">
        <v>0</v>
      </c>
      <c r="M2287">
        <v>0</v>
      </c>
    </row>
    <row r="2288" spans="1:15" x14ac:dyDescent="0.25">
      <c r="A2288" t="str">
        <f t="shared" si="35"/>
        <v>62 DayApril-June 2024NHS TaysideOvarian</v>
      </c>
      <c r="B2288" t="s">
        <v>262</v>
      </c>
      <c r="C2288" t="s">
        <v>256</v>
      </c>
      <c r="D2288" t="s">
        <v>175</v>
      </c>
      <c r="E2288" t="s">
        <v>33</v>
      </c>
      <c r="F2288">
        <v>7</v>
      </c>
      <c r="G2288" t="s">
        <v>312</v>
      </c>
      <c r="H2288" t="s">
        <v>306</v>
      </c>
      <c r="I2288">
        <v>0</v>
      </c>
      <c r="J2288">
        <v>0</v>
      </c>
      <c r="K2288">
        <v>2</v>
      </c>
      <c r="L2288">
        <v>0</v>
      </c>
      <c r="M2288">
        <v>0</v>
      </c>
    </row>
    <row r="2289" spans="1:15" x14ac:dyDescent="0.25">
      <c r="A2289" t="str">
        <f t="shared" si="35"/>
        <v>62 DayApril-June 2024NHS TaysideUpper GI</v>
      </c>
      <c r="B2289" t="s">
        <v>262</v>
      </c>
      <c r="C2289" t="s">
        <v>256</v>
      </c>
      <c r="D2289" t="s">
        <v>175</v>
      </c>
      <c r="E2289" t="s">
        <v>34</v>
      </c>
      <c r="F2289">
        <v>71</v>
      </c>
      <c r="G2289" t="s">
        <v>372</v>
      </c>
      <c r="H2289" t="s">
        <v>387</v>
      </c>
      <c r="I2289">
        <v>0</v>
      </c>
      <c r="J2289">
        <v>0</v>
      </c>
      <c r="K2289">
        <v>25</v>
      </c>
      <c r="L2289">
        <v>2</v>
      </c>
      <c r="M2289">
        <v>9</v>
      </c>
      <c r="O2289">
        <v>14</v>
      </c>
    </row>
    <row r="2290" spans="1:15" x14ac:dyDescent="0.25">
      <c r="A2290" t="str">
        <f t="shared" si="35"/>
        <v>62 DayApril-June 2024NHS TaysideUpper GI - Hepatopancreatobiliary</v>
      </c>
      <c r="B2290" t="s">
        <v>262</v>
      </c>
      <c r="C2290" t="s">
        <v>256</v>
      </c>
      <c r="D2290" t="s">
        <v>175</v>
      </c>
      <c r="E2290" t="s">
        <v>203</v>
      </c>
      <c r="F2290">
        <v>27</v>
      </c>
      <c r="G2290" t="s">
        <v>286</v>
      </c>
      <c r="H2290" t="s">
        <v>322</v>
      </c>
      <c r="I2290">
        <v>0</v>
      </c>
      <c r="J2290">
        <v>0</v>
      </c>
      <c r="K2290">
        <v>8</v>
      </c>
      <c r="L2290">
        <v>0</v>
      </c>
      <c r="M2290">
        <v>2</v>
      </c>
    </row>
    <row r="2291" spans="1:15" x14ac:dyDescent="0.25">
      <c r="A2291" t="str">
        <f t="shared" si="35"/>
        <v>62 DayApril-June 2024NHS TaysideUpper GI - Oesophagogastric</v>
      </c>
      <c r="B2291" t="s">
        <v>262</v>
      </c>
      <c r="C2291" t="s">
        <v>256</v>
      </c>
      <c r="D2291" t="s">
        <v>175</v>
      </c>
      <c r="E2291" t="s">
        <v>204</v>
      </c>
      <c r="F2291">
        <v>44</v>
      </c>
      <c r="G2291" t="s">
        <v>296</v>
      </c>
      <c r="H2291" t="s">
        <v>302</v>
      </c>
      <c r="I2291">
        <v>0</v>
      </c>
      <c r="J2291">
        <v>0</v>
      </c>
      <c r="K2291">
        <v>17</v>
      </c>
      <c r="L2291">
        <v>2</v>
      </c>
      <c r="M2291">
        <v>7</v>
      </c>
      <c r="O2291">
        <v>11</v>
      </c>
    </row>
    <row r="2292" spans="1:15" x14ac:dyDescent="0.25">
      <c r="A2292" t="str">
        <f t="shared" si="35"/>
        <v>62 DayApril-June 2024NHS TaysideUrological</v>
      </c>
      <c r="B2292" t="s">
        <v>262</v>
      </c>
      <c r="C2292" t="s">
        <v>256</v>
      </c>
      <c r="D2292" t="s">
        <v>175</v>
      </c>
      <c r="E2292" t="s">
        <v>205</v>
      </c>
      <c r="F2292">
        <v>154</v>
      </c>
      <c r="G2292" t="s">
        <v>354</v>
      </c>
      <c r="H2292" t="s">
        <v>393</v>
      </c>
      <c r="I2292">
        <v>2</v>
      </c>
      <c r="J2292">
        <v>2.7027027027027</v>
      </c>
      <c r="K2292">
        <v>72</v>
      </c>
      <c r="L2292">
        <v>7</v>
      </c>
      <c r="M2292">
        <v>38</v>
      </c>
      <c r="N2292">
        <v>32</v>
      </c>
      <c r="O2292">
        <v>26</v>
      </c>
    </row>
    <row r="2293" spans="1:15" x14ac:dyDescent="0.25">
      <c r="A2293" t="str">
        <f t="shared" si="35"/>
        <v>62 DayApril-June 2024NHS TaysideUrology - Bladder</v>
      </c>
      <c r="B2293" t="s">
        <v>262</v>
      </c>
      <c r="C2293" t="s">
        <v>256</v>
      </c>
      <c r="D2293" t="s">
        <v>175</v>
      </c>
      <c r="E2293" t="s">
        <v>206</v>
      </c>
      <c r="F2293">
        <v>13</v>
      </c>
      <c r="G2293" t="s">
        <v>322</v>
      </c>
      <c r="H2293" t="s">
        <v>312</v>
      </c>
      <c r="I2293">
        <v>0</v>
      </c>
      <c r="J2293">
        <v>0</v>
      </c>
      <c r="K2293">
        <v>5</v>
      </c>
      <c r="L2293">
        <v>1</v>
      </c>
      <c r="M2293">
        <v>1</v>
      </c>
    </row>
    <row r="2294" spans="1:15" x14ac:dyDescent="0.25">
      <c r="A2294" t="str">
        <f t="shared" si="35"/>
        <v>62 DayApril-June 2024NHS TaysideUrology - Other</v>
      </c>
      <c r="B2294" t="s">
        <v>262</v>
      </c>
      <c r="C2294" t="s">
        <v>256</v>
      </c>
      <c r="D2294" t="s">
        <v>175</v>
      </c>
      <c r="E2294" t="s">
        <v>207</v>
      </c>
      <c r="F2294">
        <v>27</v>
      </c>
      <c r="G2294" t="s">
        <v>334</v>
      </c>
      <c r="H2294" t="s">
        <v>310</v>
      </c>
      <c r="I2294">
        <v>0</v>
      </c>
      <c r="J2294">
        <v>0</v>
      </c>
      <c r="K2294">
        <v>11</v>
      </c>
      <c r="L2294">
        <v>0</v>
      </c>
      <c r="M2294">
        <v>3</v>
      </c>
      <c r="O2294">
        <v>16</v>
      </c>
    </row>
    <row r="2295" spans="1:15" x14ac:dyDescent="0.25">
      <c r="A2295" t="str">
        <f t="shared" si="35"/>
        <v>62 DayApril-June 2024NHS TaysideUrology - Prostate</v>
      </c>
      <c r="B2295" t="s">
        <v>262</v>
      </c>
      <c r="C2295" t="s">
        <v>256</v>
      </c>
      <c r="D2295" t="s">
        <v>175</v>
      </c>
      <c r="E2295" t="s">
        <v>208</v>
      </c>
      <c r="F2295">
        <v>114</v>
      </c>
      <c r="G2295" t="s">
        <v>436</v>
      </c>
      <c r="H2295" t="s">
        <v>357</v>
      </c>
      <c r="I2295">
        <v>2</v>
      </c>
      <c r="J2295">
        <v>3.4482758620689702</v>
      </c>
      <c r="K2295">
        <v>56</v>
      </c>
      <c r="L2295">
        <v>6</v>
      </c>
      <c r="M2295">
        <v>34</v>
      </c>
      <c r="N2295">
        <v>36</v>
      </c>
      <c r="O2295">
        <v>30</v>
      </c>
    </row>
    <row r="2296" spans="1:15" x14ac:dyDescent="0.25">
      <c r="A2296" t="str">
        <f t="shared" si="35"/>
        <v>62 DayApril-June 2024NHS Western IslesAll Cancer Types*</v>
      </c>
      <c r="B2296" t="s">
        <v>262</v>
      </c>
      <c r="C2296" t="s">
        <v>256</v>
      </c>
      <c r="D2296" t="s">
        <v>176</v>
      </c>
      <c r="E2296" t="s">
        <v>198</v>
      </c>
      <c r="F2296">
        <v>40</v>
      </c>
      <c r="G2296" t="s">
        <v>287</v>
      </c>
      <c r="H2296" t="s">
        <v>328</v>
      </c>
      <c r="I2296">
        <v>0</v>
      </c>
      <c r="J2296">
        <v>0</v>
      </c>
      <c r="K2296">
        <v>26</v>
      </c>
      <c r="L2296">
        <v>1</v>
      </c>
      <c r="M2296">
        <v>3</v>
      </c>
      <c r="O2296">
        <v>95</v>
      </c>
    </row>
    <row r="2297" spans="1:15" x14ac:dyDescent="0.25">
      <c r="A2297" t="str">
        <f t="shared" si="35"/>
        <v>62 DayApril-June 2024NHS Western IslesAll Cancer Types* (screened excluded)</v>
      </c>
      <c r="B2297" t="s">
        <v>262</v>
      </c>
      <c r="C2297" t="s">
        <v>256</v>
      </c>
      <c r="D2297" t="s">
        <v>176</v>
      </c>
      <c r="E2297" t="s">
        <v>199</v>
      </c>
      <c r="F2297">
        <v>40</v>
      </c>
      <c r="G2297" t="s">
        <v>287</v>
      </c>
      <c r="H2297" t="s">
        <v>328</v>
      </c>
      <c r="I2297">
        <v>0</v>
      </c>
      <c r="J2297">
        <v>0</v>
      </c>
      <c r="K2297">
        <v>26</v>
      </c>
      <c r="L2297">
        <v>1</v>
      </c>
      <c r="M2297">
        <v>3</v>
      </c>
      <c r="O2297">
        <v>95</v>
      </c>
    </row>
    <row r="2298" spans="1:15" x14ac:dyDescent="0.25">
      <c r="A2298" t="str">
        <f t="shared" si="35"/>
        <v>62 DayApril-June 2024NHS Western IslesColorectal</v>
      </c>
      <c r="B2298" t="s">
        <v>262</v>
      </c>
      <c r="C2298" t="s">
        <v>256</v>
      </c>
      <c r="D2298" t="s">
        <v>176</v>
      </c>
      <c r="E2298" t="s">
        <v>26</v>
      </c>
      <c r="F2298">
        <v>8</v>
      </c>
      <c r="G2298" t="s">
        <v>313</v>
      </c>
      <c r="H2298" t="s">
        <v>313</v>
      </c>
      <c r="I2298">
        <v>0</v>
      </c>
      <c r="J2298">
        <v>0</v>
      </c>
      <c r="K2298">
        <v>4</v>
      </c>
      <c r="L2298">
        <v>0</v>
      </c>
      <c r="M2298">
        <v>1</v>
      </c>
    </row>
    <row r="2299" spans="1:15" x14ac:dyDescent="0.25">
      <c r="A2299" t="str">
        <f t="shared" si="35"/>
        <v>62 DayApril-June 2024NHS Western IslesColorectal (screened excluded)</v>
      </c>
      <c r="B2299" t="s">
        <v>262</v>
      </c>
      <c r="C2299" t="s">
        <v>256</v>
      </c>
      <c r="D2299" t="s">
        <v>176</v>
      </c>
      <c r="E2299" t="s">
        <v>27</v>
      </c>
      <c r="F2299">
        <v>8</v>
      </c>
      <c r="G2299" t="s">
        <v>313</v>
      </c>
      <c r="H2299" t="s">
        <v>313</v>
      </c>
      <c r="I2299">
        <v>0</v>
      </c>
      <c r="J2299">
        <v>0</v>
      </c>
      <c r="K2299">
        <v>4</v>
      </c>
      <c r="L2299">
        <v>0</v>
      </c>
      <c r="M2299">
        <v>1</v>
      </c>
    </row>
    <row r="2300" spans="1:15" x14ac:dyDescent="0.25">
      <c r="A2300" t="str">
        <f t="shared" si="35"/>
        <v>62 DayApril-June 2024NHS Western IslesLung</v>
      </c>
      <c r="B2300" t="s">
        <v>262</v>
      </c>
      <c r="C2300" t="s">
        <v>256</v>
      </c>
      <c r="D2300" t="s">
        <v>176</v>
      </c>
      <c r="E2300" t="s">
        <v>30</v>
      </c>
      <c r="F2300">
        <v>6</v>
      </c>
      <c r="G2300" t="s">
        <v>306</v>
      </c>
      <c r="H2300" t="s">
        <v>313</v>
      </c>
      <c r="I2300">
        <v>0</v>
      </c>
      <c r="J2300">
        <v>0</v>
      </c>
      <c r="K2300">
        <v>4</v>
      </c>
      <c r="L2300">
        <v>0</v>
      </c>
      <c r="M2300">
        <v>0</v>
      </c>
    </row>
    <row r="2301" spans="1:15" x14ac:dyDescent="0.25">
      <c r="A2301" t="str">
        <f t="shared" si="35"/>
        <v>62 DayApril-June 2024NHS Western IslesLymphoma</v>
      </c>
      <c r="B2301" t="s">
        <v>262</v>
      </c>
      <c r="C2301" t="s">
        <v>256</v>
      </c>
      <c r="D2301" t="s">
        <v>176</v>
      </c>
      <c r="E2301" t="s">
        <v>31</v>
      </c>
      <c r="F2301">
        <v>1</v>
      </c>
      <c r="G2301" t="s">
        <v>266</v>
      </c>
      <c r="H2301" t="s">
        <v>316</v>
      </c>
      <c r="I2301">
        <v>0</v>
      </c>
      <c r="J2301">
        <v>0</v>
      </c>
      <c r="K2301">
        <v>1</v>
      </c>
      <c r="L2301">
        <v>0</v>
      </c>
      <c r="M2301">
        <v>0</v>
      </c>
    </row>
    <row r="2302" spans="1:15" x14ac:dyDescent="0.25">
      <c r="A2302" t="str">
        <f t="shared" si="35"/>
        <v>62 DayApril-June 2024NHS Western IslesMelanoma</v>
      </c>
      <c r="B2302" t="s">
        <v>262</v>
      </c>
      <c r="C2302" t="s">
        <v>256</v>
      </c>
      <c r="D2302" t="s">
        <v>176</v>
      </c>
      <c r="E2302" t="s">
        <v>32</v>
      </c>
      <c r="F2302">
        <v>2</v>
      </c>
      <c r="G2302" t="s">
        <v>306</v>
      </c>
      <c r="H2302" t="s">
        <v>266</v>
      </c>
      <c r="I2302">
        <v>0</v>
      </c>
      <c r="J2302" t="e">
        <v>#NUM!</v>
      </c>
      <c r="K2302">
        <v>0</v>
      </c>
      <c r="L2302">
        <v>0</v>
      </c>
      <c r="M2302">
        <v>0</v>
      </c>
    </row>
    <row r="2303" spans="1:15" x14ac:dyDescent="0.25">
      <c r="A2303" t="str">
        <f t="shared" si="35"/>
        <v>62 DayApril-June 2024NHS Western IslesOvarian</v>
      </c>
      <c r="B2303" t="s">
        <v>262</v>
      </c>
      <c r="C2303" t="s">
        <v>256</v>
      </c>
      <c r="D2303" t="s">
        <v>176</v>
      </c>
      <c r="E2303" t="s">
        <v>33</v>
      </c>
      <c r="F2303">
        <v>2</v>
      </c>
      <c r="G2303" t="s">
        <v>306</v>
      </c>
      <c r="H2303" t="s">
        <v>266</v>
      </c>
      <c r="I2303">
        <v>0</v>
      </c>
      <c r="J2303" t="e">
        <v>#NUM!</v>
      </c>
      <c r="K2303">
        <v>0</v>
      </c>
      <c r="L2303">
        <v>0</v>
      </c>
      <c r="M2303">
        <v>0</v>
      </c>
    </row>
    <row r="2304" spans="1:15" x14ac:dyDescent="0.25">
      <c r="A2304" t="str">
        <f t="shared" si="35"/>
        <v>62 DayApril-June 2024NHS Western IslesUpper GI</v>
      </c>
      <c r="B2304" t="s">
        <v>262</v>
      </c>
      <c r="C2304" t="s">
        <v>256</v>
      </c>
      <c r="D2304" t="s">
        <v>176</v>
      </c>
      <c r="E2304" t="s">
        <v>34</v>
      </c>
      <c r="F2304">
        <v>4</v>
      </c>
      <c r="G2304" t="s">
        <v>316</v>
      </c>
      <c r="H2304" t="s">
        <v>320</v>
      </c>
      <c r="I2304">
        <v>0</v>
      </c>
      <c r="J2304">
        <v>0</v>
      </c>
      <c r="K2304">
        <v>3</v>
      </c>
      <c r="L2304">
        <v>0</v>
      </c>
      <c r="M2304">
        <v>1</v>
      </c>
    </row>
    <row r="2305" spans="1:15" x14ac:dyDescent="0.25">
      <c r="A2305" t="str">
        <f t="shared" si="35"/>
        <v>62 DayApril-June 2024NHS Western IslesUpper GI - Hepatopancreatobiliary</v>
      </c>
      <c r="B2305" t="s">
        <v>262</v>
      </c>
      <c r="C2305" t="s">
        <v>256</v>
      </c>
      <c r="D2305" t="s">
        <v>176</v>
      </c>
      <c r="E2305" t="s">
        <v>203</v>
      </c>
      <c r="F2305">
        <v>1</v>
      </c>
      <c r="G2305" t="s">
        <v>266</v>
      </c>
      <c r="H2305" t="s">
        <v>316</v>
      </c>
      <c r="I2305">
        <v>0</v>
      </c>
      <c r="J2305">
        <v>0</v>
      </c>
      <c r="K2305">
        <v>1</v>
      </c>
      <c r="L2305">
        <v>0</v>
      </c>
      <c r="M2305">
        <v>0</v>
      </c>
    </row>
    <row r="2306" spans="1:15" x14ac:dyDescent="0.25">
      <c r="A2306" t="str">
        <f t="shared" si="35"/>
        <v>62 DayApril-June 2024NHS Western IslesUpper GI - Oesophagogastric</v>
      </c>
      <c r="B2306" t="s">
        <v>262</v>
      </c>
      <c r="C2306" t="s">
        <v>256</v>
      </c>
      <c r="D2306" t="s">
        <v>176</v>
      </c>
      <c r="E2306" t="s">
        <v>204</v>
      </c>
      <c r="F2306">
        <v>3</v>
      </c>
      <c r="G2306" t="s">
        <v>316</v>
      </c>
      <c r="H2306" t="s">
        <v>306</v>
      </c>
      <c r="I2306">
        <v>0</v>
      </c>
      <c r="J2306">
        <v>0</v>
      </c>
      <c r="K2306">
        <v>2</v>
      </c>
      <c r="L2306">
        <v>0</v>
      </c>
      <c r="M2306">
        <v>1</v>
      </c>
    </row>
    <row r="2307" spans="1:15" x14ac:dyDescent="0.25">
      <c r="A2307" t="str">
        <f t="shared" ref="A2307:A2370" si="36">CONCATENATE(B2307,C2307,D2307,E2307)</f>
        <v>62 DayApril-June 2024NHS Western IslesUrological</v>
      </c>
      <c r="B2307" t="s">
        <v>262</v>
      </c>
      <c r="C2307" t="s">
        <v>256</v>
      </c>
      <c r="D2307" t="s">
        <v>176</v>
      </c>
      <c r="E2307" t="s">
        <v>205</v>
      </c>
      <c r="F2307">
        <v>17</v>
      </c>
      <c r="G2307" t="s">
        <v>320</v>
      </c>
      <c r="H2307" t="s">
        <v>287</v>
      </c>
      <c r="I2307">
        <v>0</v>
      </c>
      <c r="J2307">
        <v>0</v>
      </c>
      <c r="K2307">
        <v>14</v>
      </c>
      <c r="L2307">
        <v>1</v>
      </c>
      <c r="M2307">
        <v>1</v>
      </c>
    </row>
    <row r="2308" spans="1:15" x14ac:dyDescent="0.25">
      <c r="A2308" t="str">
        <f t="shared" si="36"/>
        <v>62 DayApril-June 2024NHS Western IslesUrology - Other</v>
      </c>
      <c r="B2308" t="s">
        <v>262</v>
      </c>
      <c r="C2308" t="s">
        <v>256</v>
      </c>
      <c r="D2308" t="s">
        <v>176</v>
      </c>
      <c r="E2308" t="s">
        <v>207</v>
      </c>
      <c r="F2308">
        <v>4</v>
      </c>
      <c r="G2308" t="s">
        <v>266</v>
      </c>
      <c r="H2308" t="s">
        <v>313</v>
      </c>
      <c r="I2308">
        <v>0</v>
      </c>
      <c r="J2308">
        <v>0</v>
      </c>
      <c r="K2308">
        <v>4</v>
      </c>
      <c r="L2308">
        <v>0</v>
      </c>
      <c r="M2308">
        <v>0</v>
      </c>
    </row>
    <row r="2309" spans="1:15" x14ac:dyDescent="0.25">
      <c r="A2309" t="str">
        <f t="shared" si="36"/>
        <v>62 DayApril-June 2024NHS Western IslesUrology - Prostate</v>
      </c>
      <c r="B2309" t="s">
        <v>262</v>
      </c>
      <c r="C2309" t="s">
        <v>256</v>
      </c>
      <c r="D2309" t="s">
        <v>176</v>
      </c>
      <c r="E2309" t="s">
        <v>208</v>
      </c>
      <c r="F2309">
        <v>13</v>
      </c>
      <c r="G2309" t="s">
        <v>320</v>
      </c>
      <c r="H2309" t="s">
        <v>324</v>
      </c>
      <c r="I2309">
        <v>0</v>
      </c>
      <c r="J2309">
        <v>0</v>
      </c>
      <c r="K2309">
        <v>10</v>
      </c>
      <c r="L2309">
        <v>1</v>
      </c>
      <c r="M2309">
        <v>1</v>
      </c>
    </row>
    <row r="2310" spans="1:15" x14ac:dyDescent="0.25">
      <c r="A2310" t="str">
        <f t="shared" si="36"/>
        <v>62 DayApril-June 2024SCANAll Cancer Types*</v>
      </c>
      <c r="B2310" t="s">
        <v>262</v>
      </c>
      <c r="C2310" t="s">
        <v>256</v>
      </c>
      <c r="D2310" t="s">
        <v>7</v>
      </c>
      <c r="E2310" t="s">
        <v>198</v>
      </c>
      <c r="F2310">
        <v>2020</v>
      </c>
      <c r="G2310" t="s">
        <v>437</v>
      </c>
      <c r="H2310" t="s">
        <v>438</v>
      </c>
      <c r="I2310">
        <v>20</v>
      </c>
      <c r="J2310">
        <v>1.50602409638554</v>
      </c>
      <c r="K2310">
        <v>1308</v>
      </c>
      <c r="L2310">
        <v>215</v>
      </c>
      <c r="M2310">
        <v>361</v>
      </c>
      <c r="N2310">
        <v>15</v>
      </c>
      <c r="O2310">
        <v>21</v>
      </c>
    </row>
    <row r="2311" spans="1:15" x14ac:dyDescent="0.25">
      <c r="A2311" t="str">
        <f t="shared" si="36"/>
        <v>62 DayApril-June 2024SCANAll Cancer Types* (screened excluded)</v>
      </c>
      <c r="B2311" t="s">
        <v>262</v>
      </c>
      <c r="C2311" t="s">
        <v>256</v>
      </c>
      <c r="D2311" t="s">
        <v>7</v>
      </c>
      <c r="E2311" t="s">
        <v>199</v>
      </c>
      <c r="F2311">
        <v>1847</v>
      </c>
      <c r="G2311" t="s">
        <v>437</v>
      </c>
      <c r="H2311" t="s">
        <v>439</v>
      </c>
      <c r="I2311">
        <v>18</v>
      </c>
      <c r="J2311">
        <v>1.5584415584415601</v>
      </c>
      <c r="K2311">
        <v>1137</v>
      </c>
      <c r="L2311">
        <v>182</v>
      </c>
      <c r="M2311">
        <v>313</v>
      </c>
      <c r="N2311">
        <v>15</v>
      </c>
      <c r="O2311">
        <v>22</v>
      </c>
    </row>
    <row r="2312" spans="1:15" x14ac:dyDescent="0.25">
      <c r="A2312" t="str">
        <f t="shared" si="36"/>
        <v>62 DayApril-June 2024SCANAll Cancer Types* (screened only)</v>
      </c>
      <c r="B2312" t="s">
        <v>262</v>
      </c>
      <c r="C2312" t="s">
        <v>256</v>
      </c>
      <c r="D2312" t="s">
        <v>7</v>
      </c>
      <c r="E2312" t="s">
        <v>200</v>
      </c>
      <c r="F2312">
        <v>173</v>
      </c>
      <c r="G2312" t="s">
        <v>266</v>
      </c>
      <c r="H2312" t="s">
        <v>440</v>
      </c>
      <c r="I2312">
        <v>2</v>
      </c>
      <c r="J2312">
        <v>1.15606936416185</v>
      </c>
      <c r="K2312">
        <v>171</v>
      </c>
      <c r="L2312">
        <v>33</v>
      </c>
      <c r="M2312">
        <v>48</v>
      </c>
      <c r="N2312">
        <v>13</v>
      </c>
      <c r="O2312">
        <v>14</v>
      </c>
    </row>
    <row r="2313" spans="1:15" x14ac:dyDescent="0.25">
      <c r="A2313" t="str">
        <f t="shared" si="36"/>
        <v>62 DayApril-June 2024SCANBreast</v>
      </c>
      <c r="B2313" t="s">
        <v>262</v>
      </c>
      <c r="C2313" t="s">
        <v>256</v>
      </c>
      <c r="D2313" t="s">
        <v>7</v>
      </c>
      <c r="E2313" t="s">
        <v>22</v>
      </c>
      <c r="F2313">
        <v>354</v>
      </c>
      <c r="G2313" t="s">
        <v>335</v>
      </c>
      <c r="H2313" t="s">
        <v>441</v>
      </c>
      <c r="I2313">
        <v>1</v>
      </c>
      <c r="J2313">
        <v>0.34129692832764502</v>
      </c>
      <c r="K2313">
        <v>292</v>
      </c>
      <c r="L2313">
        <v>43</v>
      </c>
      <c r="M2313">
        <v>42</v>
      </c>
      <c r="N2313">
        <v>10</v>
      </c>
      <c r="O2313">
        <v>14</v>
      </c>
    </row>
    <row r="2314" spans="1:15" x14ac:dyDescent="0.25">
      <c r="A2314" t="str">
        <f t="shared" si="36"/>
        <v>62 DayApril-June 2024SCANBreast (screened excluded)</v>
      </c>
      <c r="B2314" t="s">
        <v>262</v>
      </c>
      <c r="C2314" t="s">
        <v>256</v>
      </c>
      <c r="D2314" t="s">
        <v>7</v>
      </c>
      <c r="E2314" t="s">
        <v>201</v>
      </c>
      <c r="F2314">
        <v>243</v>
      </c>
      <c r="G2314" t="s">
        <v>335</v>
      </c>
      <c r="H2314" t="s">
        <v>430</v>
      </c>
      <c r="I2314">
        <v>1</v>
      </c>
      <c r="J2314">
        <v>0.54945054945054905</v>
      </c>
      <c r="K2314">
        <v>181</v>
      </c>
      <c r="L2314">
        <v>30</v>
      </c>
      <c r="M2314">
        <v>30</v>
      </c>
      <c r="N2314">
        <v>8</v>
      </c>
      <c r="O2314">
        <v>16</v>
      </c>
    </row>
    <row r="2315" spans="1:15" x14ac:dyDescent="0.25">
      <c r="A2315" t="str">
        <f t="shared" si="36"/>
        <v>62 DayApril-June 2024SCANBreast (screened only)</v>
      </c>
      <c r="B2315" t="s">
        <v>262</v>
      </c>
      <c r="C2315" t="s">
        <v>256</v>
      </c>
      <c r="D2315" t="s">
        <v>7</v>
      </c>
      <c r="E2315" t="s">
        <v>202</v>
      </c>
      <c r="F2315">
        <v>111</v>
      </c>
      <c r="G2315" t="s">
        <v>266</v>
      </c>
      <c r="H2315" t="s">
        <v>325</v>
      </c>
      <c r="I2315">
        <v>0</v>
      </c>
      <c r="J2315">
        <v>0</v>
      </c>
      <c r="K2315">
        <v>111</v>
      </c>
      <c r="L2315">
        <v>13</v>
      </c>
      <c r="M2315">
        <v>12</v>
      </c>
      <c r="N2315">
        <v>18</v>
      </c>
      <c r="O2315">
        <v>12</v>
      </c>
    </row>
    <row r="2316" spans="1:15" x14ac:dyDescent="0.25">
      <c r="A2316" t="str">
        <f t="shared" si="36"/>
        <v>62 DayApril-June 2024SCANCervical</v>
      </c>
      <c r="B2316" t="s">
        <v>262</v>
      </c>
      <c r="C2316" t="s">
        <v>256</v>
      </c>
      <c r="D2316" t="s">
        <v>7</v>
      </c>
      <c r="E2316" t="s">
        <v>23</v>
      </c>
      <c r="F2316">
        <v>24</v>
      </c>
      <c r="G2316" t="s">
        <v>313</v>
      </c>
      <c r="H2316" t="s">
        <v>336</v>
      </c>
      <c r="I2316">
        <v>2</v>
      </c>
      <c r="J2316">
        <v>10</v>
      </c>
      <c r="K2316">
        <v>18</v>
      </c>
      <c r="L2316">
        <v>6</v>
      </c>
      <c r="M2316">
        <v>8</v>
      </c>
      <c r="N2316">
        <v>9</v>
      </c>
      <c r="O2316">
        <v>14</v>
      </c>
    </row>
    <row r="2317" spans="1:15" x14ac:dyDescent="0.25">
      <c r="A2317" t="str">
        <f t="shared" si="36"/>
        <v>62 DayApril-June 2024SCANCervical (screened excluded)</v>
      </c>
      <c r="B2317" t="s">
        <v>262</v>
      </c>
      <c r="C2317" t="s">
        <v>256</v>
      </c>
      <c r="D2317" t="s">
        <v>7</v>
      </c>
      <c r="E2317" t="s">
        <v>24</v>
      </c>
      <c r="F2317">
        <v>16</v>
      </c>
      <c r="G2317" t="s">
        <v>313</v>
      </c>
      <c r="H2317" t="s">
        <v>273</v>
      </c>
      <c r="I2317">
        <v>1</v>
      </c>
      <c r="J2317">
        <v>8.3333333333333304</v>
      </c>
      <c r="K2317">
        <v>11</v>
      </c>
      <c r="L2317">
        <v>4</v>
      </c>
      <c r="M2317">
        <v>5</v>
      </c>
      <c r="N2317">
        <v>9</v>
      </c>
      <c r="O2317">
        <v>13</v>
      </c>
    </row>
    <row r="2318" spans="1:15" x14ac:dyDescent="0.25">
      <c r="A2318" t="str">
        <f t="shared" si="36"/>
        <v>62 DayApril-June 2024SCANCervical (screened only)</v>
      </c>
      <c r="B2318" t="s">
        <v>262</v>
      </c>
      <c r="C2318" t="s">
        <v>256</v>
      </c>
      <c r="D2318" t="s">
        <v>7</v>
      </c>
      <c r="E2318" t="s">
        <v>25</v>
      </c>
      <c r="F2318">
        <v>8</v>
      </c>
      <c r="G2318" t="s">
        <v>266</v>
      </c>
      <c r="H2318" t="s">
        <v>322</v>
      </c>
      <c r="I2318">
        <v>1</v>
      </c>
      <c r="J2318">
        <v>12.5</v>
      </c>
      <c r="K2318">
        <v>7</v>
      </c>
      <c r="L2318">
        <v>2</v>
      </c>
      <c r="M2318">
        <v>3</v>
      </c>
      <c r="O2318">
        <v>21</v>
      </c>
    </row>
    <row r="2319" spans="1:15" x14ac:dyDescent="0.25">
      <c r="A2319" t="str">
        <f t="shared" si="36"/>
        <v>62 DayApril-June 2024SCANColorectal</v>
      </c>
      <c r="B2319" t="s">
        <v>262</v>
      </c>
      <c r="C2319" t="s">
        <v>256</v>
      </c>
      <c r="D2319" t="s">
        <v>7</v>
      </c>
      <c r="E2319" t="s">
        <v>26</v>
      </c>
      <c r="F2319">
        <v>245</v>
      </c>
      <c r="G2319" t="s">
        <v>442</v>
      </c>
      <c r="H2319" t="s">
        <v>267</v>
      </c>
      <c r="I2319">
        <v>3</v>
      </c>
      <c r="J2319">
        <v>1.6216216216216199</v>
      </c>
      <c r="K2319">
        <v>182</v>
      </c>
      <c r="L2319">
        <v>42</v>
      </c>
      <c r="M2319">
        <v>100</v>
      </c>
      <c r="N2319">
        <v>21</v>
      </c>
      <c r="O2319">
        <v>25</v>
      </c>
    </row>
    <row r="2320" spans="1:15" x14ac:dyDescent="0.25">
      <c r="A2320" t="str">
        <f t="shared" si="36"/>
        <v>62 DayApril-June 2024SCANColorectal (screened excluded)</v>
      </c>
      <c r="B2320" t="s">
        <v>262</v>
      </c>
      <c r="C2320" t="s">
        <v>256</v>
      </c>
      <c r="D2320" t="s">
        <v>7</v>
      </c>
      <c r="E2320" t="s">
        <v>27</v>
      </c>
      <c r="F2320">
        <v>191</v>
      </c>
      <c r="G2320" t="s">
        <v>442</v>
      </c>
      <c r="H2320" t="s">
        <v>443</v>
      </c>
      <c r="I2320">
        <v>2</v>
      </c>
      <c r="J2320">
        <v>1.5267175572519101</v>
      </c>
      <c r="K2320">
        <v>129</v>
      </c>
      <c r="L2320">
        <v>24</v>
      </c>
      <c r="M2320">
        <v>67</v>
      </c>
      <c r="N2320">
        <v>26</v>
      </c>
      <c r="O2320">
        <v>26</v>
      </c>
    </row>
    <row r="2321" spans="1:15" x14ac:dyDescent="0.25">
      <c r="A2321" t="str">
        <f t="shared" si="36"/>
        <v>62 DayApril-June 2024SCANColorectal (screened only)</v>
      </c>
      <c r="B2321" t="s">
        <v>262</v>
      </c>
      <c r="C2321" t="s">
        <v>256</v>
      </c>
      <c r="D2321" t="s">
        <v>7</v>
      </c>
      <c r="E2321" t="s">
        <v>28</v>
      </c>
      <c r="F2321">
        <v>54</v>
      </c>
      <c r="G2321" t="s">
        <v>266</v>
      </c>
      <c r="H2321" t="s">
        <v>285</v>
      </c>
      <c r="I2321">
        <v>1</v>
      </c>
      <c r="J2321">
        <v>1.8518518518518501</v>
      </c>
      <c r="K2321">
        <v>53</v>
      </c>
      <c r="L2321">
        <v>18</v>
      </c>
      <c r="M2321">
        <v>33</v>
      </c>
      <c r="N2321">
        <v>17</v>
      </c>
      <c r="O2321">
        <v>23</v>
      </c>
    </row>
    <row r="2322" spans="1:15" x14ac:dyDescent="0.25">
      <c r="A2322" t="str">
        <f t="shared" si="36"/>
        <v>62 DayApril-June 2024SCANHead &amp; Neck</v>
      </c>
      <c r="B2322" t="s">
        <v>262</v>
      </c>
      <c r="C2322" t="s">
        <v>256</v>
      </c>
      <c r="D2322" t="s">
        <v>7</v>
      </c>
      <c r="E2322" t="s">
        <v>29</v>
      </c>
      <c r="F2322">
        <v>91</v>
      </c>
      <c r="G2322" t="s">
        <v>337</v>
      </c>
      <c r="H2322" t="s">
        <v>291</v>
      </c>
      <c r="I2322">
        <v>2</v>
      </c>
      <c r="J2322">
        <v>3.5087719298245599</v>
      </c>
      <c r="K2322">
        <v>55</v>
      </c>
      <c r="L2322">
        <v>4</v>
      </c>
      <c r="M2322">
        <v>39</v>
      </c>
      <c r="N2322">
        <v>22</v>
      </c>
      <c r="O2322">
        <v>23</v>
      </c>
    </row>
    <row r="2323" spans="1:15" x14ac:dyDescent="0.25">
      <c r="A2323" t="str">
        <f t="shared" si="36"/>
        <v>62 DayApril-June 2024SCANLung</v>
      </c>
      <c r="B2323" t="s">
        <v>262</v>
      </c>
      <c r="C2323" t="s">
        <v>256</v>
      </c>
      <c r="D2323" t="s">
        <v>7</v>
      </c>
      <c r="E2323" t="s">
        <v>30</v>
      </c>
      <c r="F2323">
        <v>326</v>
      </c>
      <c r="G2323" t="s">
        <v>444</v>
      </c>
      <c r="H2323" t="s">
        <v>276</v>
      </c>
      <c r="I2323">
        <v>7</v>
      </c>
      <c r="J2323">
        <v>4.4025157232704402</v>
      </c>
      <c r="K2323">
        <v>152</v>
      </c>
      <c r="L2323">
        <v>6</v>
      </c>
      <c r="M2323">
        <v>38</v>
      </c>
      <c r="N2323">
        <v>18</v>
      </c>
      <c r="O2323">
        <v>20</v>
      </c>
    </row>
    <row r="2324" spans="1:15" x14ac:dyDescent="0.25">
      <c r="A2324" t="str">
        <f t="shared" si="36"/>
        <v>62 DayApril-June 2024SCANLymphoma</v>
      </c>
      <c r="B2324" t="s">
        <v>262</v>
      </c>
      <c r="C2324" t="s">
        <v>256</v>
      </c>
      <c r="D2324" t="s">
        <v>7</v>
      </c>
      <c r="E2324" t="s">
        <v>31</v>
      </c>
      <c r="F2324">
        <v>69</v>
      </c>
      <c r="G2324" t="s">
        <v>279</v>
      </c>
      <c r="H2324" t="s">
        <v>286</v>
      </c>
      <c r="I2324">
        <v>0</v>
      </c>
      <c r="J2324">
        <v>0</v>
      </c>
      <c r="K2324">
        <v>19</v>
      </c>
      <c r="L2324">
        <v>1</v>
      </c>
      <c r="M2324">
        <v>5</v>
      </c>
      <c r="O2324">
        <v>22</v>
      </c>
    </row>
    <row r="2325" spans="1:15" x14ac:dyDescent="0.25">
      <c r="A2325" t="str">
        <f t="shared" si="36"/>
        <v>62 DayApril-June 2024SCANMelanoma</v>
      </c>
      <c r="B2325" t="s">
        <v>262</v>
      </c>
      <c r="C2325" t="s">
        <v>256</v>
      </c>
      <c r="D2325" t="s">
        <v>7</v>
      </c>
      <c r="E2325" t="s">
        <v>32</v>
      </c>
      <c r="F2325">
        <v>125</v>
      </c>
      <c r="G2325" t="s">
        <v>353</v>
      </c>
      <c r="H2325" t="s">
        <v>275</v>
      </c>
      <c r="I2325">
        <v>2</v>
      </c>
      <c r="J2325">
        <v>2.5974025974026</v>
      </c>
      <c r="K2325">
        <v>75</v>
      </c>
      <c r="L2325">
        <v>13</v>
      </c>
      <c r="M2325">
        <v>0</v>
      </c>
      <c r="N2325">
        <v>22</v>
      </c>
    </row>
    <row r="2326" spans="1:15" x14ac:dyDescent="0.25">
      <c r="A2326" t="str">
        <f t="shared" si="36"/>
        <v>62 DayApril-June 2024SCANOvarian</v>
      </c>
      <c r="B2326" t="s">
        <v>262</v>
      </c>
      <c r="C2326" t="s">
        <v>256</v>
      </c>
      <c r="D2326" t="s">
        <v>7</v>
      </c>
      <c r="E2326" t="s">
        <v>33</v>
      </c>
      <c r="F2326">
        <v>33</v>
      </c>
      <c r="G2326" t="s">
        <v>274</v>
      </c>
      <c r="H2326" t="s">
        <v>296</v>
      </c>
      <c r="I2326">
        <v>1</v>
      </c>
      <c r="J2326">
        <v>3.7037037037037002</v>
      </c>
      <c r="K2326">
        <v>26</v>
      </c>
      <c r="L2326">
        <v>3</v>
      </c>
      <c r="M2326">
        <v>9</v>
      </c>
      <c r="N2326">
        <v>21</v>
      </c>
      <c r="O2326">
        <v>13</v>
      </c>
    </row>
    <row r="2327" spans="1:15" x14ac:dyDescent="0.25">
      <c r="A2327" t="str">
        <f t="shared" si="36"/>
        <v>62 DayApril-June 2024SCANUpper GI</v>
      </c>
      <c r="B2327" t="s">
        <v>262</v>
      </c>
      <c r="C2327" t="s">
        <v>256</v>
      </c>
      <c r="D2327" t="s">
        <v>7</v>
      </c>
      <c r="E2327" t="s">
        <v>34</v>
      </c>
      <c r="F2327">
        <v>211</v>
      </c>
      <c r="G2327" t="s">
        <v>445</v>
      </c>
      <c r="H2327" t="s">
        <v>370</v>
      </c>
      <c r="I2327">
        <v>2</v>
      </c>
      <c r="J2327">
        <v>1.3605442176870699</v>
      </c>
      <c r="K2327">
        <v>145</v>
      </c>
      <c r="L2327">
        <v>19</v>
      </c>
      <c r="M2327">
        <v>33</v>
      </c>
      <c r="N2327">
        <v>13</v>
      </c>
      <c r="O2327">
        <v>14</v>
      </c>
    </row>
    <row r="2328" spans="1:15" x14ac:dyDescent="0.25">
      <c r="A2328" t="str">
        <f t="shared" si="36"/>
        <v>62 DayApril-June 2024SCANUpper GI - Hepatopancreatobiliary</v>
      </c>
      <c r="B2328" t="s">
        <v>262</v>
      </c>
      <c r="C2328" t="s">
        <v>256</v>
      </c>
      <c r="D2328" t="s">
        <v>7</v>
      </c>
      <c r="E2328" t="s">
        <v>203</v>
      </c>
      <c r="F2328">
        <v>133</v>
      </c>
      <c r="G2328" t="s">
        <v>283</v>
      </c>
      <c r="H2328" t="s">
        <v>446</v>
      </c>
      <c r="I2328">
        <v>1</v>
      </c>
      <c r="J2328">
        <v>1.16279069767442</v>
      </c>
      <c r="K2328">
        <v>85</v>
      </c>
      <c r="L2328">
        <v>7</v>
      </c>
      <c r="M2328">
        <v>13</v>
      </c>
      <c r="N2328">
        <v>15</v>
      </c>
      <c r="O2328">
        <v>21</v>
      </c>
    </row>
    <row r="2329" spans="1:15" x14ac:dyDescent="0.25">
      <c r="A2329" t="str">
        <f t="shared" si="36"/>
        <v>62 DayApril-June 2024SCANUpper GI - Oesophagogastric</v>
      </c>
      <c r="B2329" t="s">
        <v>262</v>
      </c>
      <c r="C2329" t="s">
        <v>256</v>
      </c>
      <c r="D2329" t="s">
        <v>7</v>
      </c>
      <c r="E2329" t="s">
        <v>204</v>
      </c>
      <c r="F2329">
        <v>78</v>
      </c>
      <c r="G2329" t="s">
        <v>302</v>
      </c>
      <c r="H2329" t="s">
        <v>335</v>
      </c>
      <c r="I2329">
        <v>1</v>
      </c>
      <c r="J2329">
        <v>1.63934426229508</v>
      </c>
      <c r="K2329">
        <v>60</v>
      </c>
      <c r="L2329">
        <v>12</v>
      </c>
      <c r="M2329">
        <v>20</v>
      </c>
      <c r="N2329">
        <v>10</v>
      </c>
      <c r="O2329">
        <v>14</v>
      </c>
    </row>
    <row r="2330" spans="1:15" x14ac:dyDescent="0.25">
      <c r="A2330" t="str">
        <f t="shared" si="36"/>
        <v>62 DayApril-June 2024SCANUrological</v>
      </c>
      <c r="B2330" t="s">
        <v>262</v>
      </c>
      <c r="C2330" t="s">
        <v>256</v>
      </c>
      <c r="D2330" t="s">
        <v>7</v>
      </c>
      <c r="E2330" t="s">
        <v>205</v>
      </c>
      <c r="F2330">
        <v>542</v>
      </c>
      <c r="G2330" t="s">
        <v>373</v>
      </c>
      <c r="H2330" t="s">
        <v>447</v>
      </c>
      <c r="I2330">
        <v>0</v>
      </c>
      <c r="J2330">
        <v>0</v>
      </c>
      <c r="K2330">
        <v>344</v>
      </c>
      <c r="L2330">
        <v>78</v>
      </c>
      <c r="M2330">
        <v>87</v>
      </c>
      <c r="N2330">
        <v>20</v>
      </c>
      <c r="O2330">
        <v>35</v>
      </c>
    </row>
    <row r="2331" spans="1:15" x14ac:dyDescent="0.25">
      <c r="A2331" t="str">
        <f t="shared" si="36"/>
        <v>62 DayApril-June 2024SCANUrology - Bladder</v>
      </c>
      <c r="B2331" t="s">
        <v>262</v>
      </c>
      <c r="C2331" t="s">
        <v>256</v>
      </c>
      <c r="D2331" t="s">
        <v>7</v>
      </c>
      <c r="E2331" t="s">
        <v>206</v>
      </c>
      <c r="F2331">
        <v>54</v>
      </c>
      <c r="G2331" t="s">
        <v>287</v>
      </c>
      <c r="H2331" t="s">
        <v>292</v>
      </c>
      <c r="I2331">
        <v>0</v>
      </c>
      <c r="J2331">
        <v>0</v>
      </c>
      <c r="K2331">
        <v>40</v>
      </c>
      <c r="L2331">
        <v>6</v>
      </c>
      <c r="M2331">
        <v>9</v>
      </c>
      <c r="N2331">
        <v>8</v>
      </c>
      <c r="O2331">
        <v>13</v>
      </c>
    </row>
    <row r="2332" spans="1:15" x14ac:dyDescent="0.25">
      <c r="A2332" t="str">
        <f t="shared" si="36"/>
        <v>62 DayApril-June 2024SCANUrology - Other</v>
      </c>
      <c r="B2332" t="s">
        <v>262</v>
      </c>
      <c r="C2332" t="s">
        <v>256</v>
      </c>
      <c r="D2332" t="s">
        <v>7</v>
      </c>
      <c r="E2332" t="s">
        <v>207</v>
      </c>
      <c r="F2332">
        <v>93</v>
      </c>
      <c r="G2332" t="s">
        <v>285</v>
      </c>
      <c r="H2332" t="s">
        <v>386</v>
      </c>
      <c r="I2332">
        <v>0</v>
      </c>
      <c r="J2332">
        <v>0</v>
      </c>
      <c r="K2332">
        <v>39</v>
      </c>
      <c r="L2332">
        <v>3</v>
      </c>
      <c r="M2332">
        <v>18</v>
      </c>
      <c r="N2332">
        <v>44</v>
      </c>
      <c r="O2332">
        <v>52</v>
      </c>
    </row>
    <row r="2333" spans="1:15" x14ac:dyDescent="0.25">
      <c r="A2333" t="str">
        <f t="shared" si="36"/>
        <v>62 DayApril-June 2024SCANUrology - Prostate</v>
      </c>
      <c r="B2333" t="s">
        <v>262</v>
      </c>
      <c r="C2333" t="s">
        <v>256</v>
      </c>
      <c r="D2333" t="s">
        <v>7</v>
      </c>
      <c r="E2333" t="s">
        <v>208</v>
      </c>
      <c r="F2333">
        <v>395</v>
      </c>
      <c r="G2333" t="s">
        <v>448</v>
      </c>
      <c r="H2333" t="s">
        <v>449</v>
      </c>
      <c r="I2333">
        <v>0</v>
      </c>
      <c r="J2333">
        <v>0</v>
      </c>
      <c r="K2333">
        <v>265</v>
      </c>
      <c r="L2333">
        <v>69</v>
      </c>
      <c r="M2333">
        <v>60</v>
      </c>
      <c r="N2333">
        <v>23</v>
      </c>
      <c r="O2333">
        <v>35</v>
      </c>
    </row>
    <row r="2334" spans="1:15" x14ac:dyDescent="0.25">
      <c r="A2334" t="str">
        <f t="shared" si="36"/>
        <v>62 DayApril-June 2024WOSCANAll Cancer Types*</v>
      </c>
      <c r="B2334" t="s">
        <v>262</v>
      </c>
      <c r="C2334" t="s">
        <v>256</v>
      </c>
      <c r="D2334" t="s">
        <v>12</v>
      </c>
      <c r="E2334" t="s">
        <v>198</v>
      </c>
      <c r="F2334">
        <v>3147</v>
      </c>
      <c r="G2334" t="s">
        <v>450</v>
      </c>
      <c r="H2334" t="s">
        <v>451</v>
      </c>
      <c r="I2334">
        <v>28</v>
      </c>
      <c r="J2334">
        <v>1.3526570048309201</v>
      </c>
      <c r="K2334">
        <v>2042</v>
      </c>
      <c r="L2334">
        <v>349</v>
      </c>
      <c r="M2334">
        <v>646</v>
      </c>
      <c r="N2334">
        <v>18</v>
      </c>
      <c r="O2334">
        <v>22</v>
      </c>
    </row>
    <row r="2335" spans="1:15" x14ac:dyDescent="0.25">
      <c r="A2335" t="str">
        <f t="shared" si="36"/>
        <v>62 DayApril-June 2024WOSCANAll Cancer Types* (screened excluded)</v>
      </c>
      <c r="B2335" t="s">
        <v>262</v>
      </c>
      <c r="C2335" t="s">
        <v>256</v>
      </c>
      <c r="D2335" t="s">
        <v>12</v>
      </c>
      <c r="E2335" t="s">
        <v>199</v>
      </c>
      <c r="F2335">
        <v>2917</v>
      </c>
      <c r="G2335" t="s">
        <v>450</v>
      </c>
      <c r="H2335" t="s">
        <v>452</v>
      </c>
      <c r="I2335">
        <v>28</v>
      </c>
      <c r="J2335">
        <v>1.52173913043478</v>
      </c>
      <c r="K2335">
        <v>1812</v>
      </c>
      <c r="L2335">
        <v>312</v>
      </c>
      <c r="M2335">
        <v>567</v>
      </c>
      <c r="N2335">
        <v>18</v>
      </c>
      <c r="O2335">
        <v>22</v>
      </c>
    </row>
    <row r="2336" spans="1:15" x14ac:dyDescent="0.25">
      <c r="A2336" t="str">
        <f t="shared" si="36"/>
        <v>62 DayApril-June 2024WOSCANAll Cancer Types* (screened only)</v>
      </c>
      <c r="B2336" t="s">
        <v>262</v>
      </c>
      <c r="C2336" t="s">
        <v>256</v>
      </c>
      <c r="D2336" t="s">
        <v>12</v>
      </c>
      <c r="E2336" t="s">
        <v>200</v>
      </c>
      <c r="F2336">
        <v>230</v>
      </c>
      <c r="G2336" t="s">
        <v>266</v>
      </c>
      <c r="H2336" t="s">
        <v>453</v>
      </c>
      <c r="I2336">
        <v>0</v>
      </c>
      <c r="J2336">
        <v>0</v>
      </c>
      <c r="K2336">
        <v>230</v>
      </c>
      <c r="L2336">
        <v>37</v>
      </c>
      <c r="M2336">
        <v>79</v>
      </c>
      <c r="N2336">
        <v>18</v>
      </c>
      <c r="O2336">
        <v>22</v>
      </c>
    </row>
    <row r="2337" spans="1:15" x14ac:dyDescent="0.25">
      <c r="A2337" t="str">
        <f t="shared" si="36"/>
        <v>62 DayApril-June 2024WOSCANBreast</v>
      </c>
      <c r="B2337" t="s">
        <v>262</v>
      </c>
      <c r="C2337" t="s">
        <v>256</v>
      </c>
      <c r="D2337" t="s">
        <v>12</v>
      </c>
      <c r="E2337" t="s">
        <v>22</v>
      </c>
      <c r="F2337">
        <v>556</v>
      </c>
      <c r="G2337" t="s">
        <v>377</v>
      </c>
      <c r="H2337" t="s">
        <v>454</v>
      </c>
      <c r="I2337">
        <v>0</v>
      </c>
      <c r="J2337">
        <v>0</v>
      </c>
      <c r="K2337">
        <v>453</v>
      </c>
      <c r="L2337">
        <v>69</v>
      </c>
      <c r="M2337">
        <v>137</v>
      </c>
      <c r="N2337">
        <v>14</v>
      </c>
      <c r="O2337">
        <v>15</v>
      </c>
    </row>
    <row r="2338" spans="1:15" x14ac:dyDescent="0.25">
      <c r="A2338" t="str">
        <f t="shared" si="36"/>
        <v>62 DayApril-June 2024WOSCANBreast (screened excluded)</v>
      </c>
      <c r="B2338" t="s">
        <v>262</v>
      </c>
      <c r="C2338" t="s">
        <v>256</v>
      </c>
      <c r="D2338" t="s">
        <v>12</v>
      </c>
      <c r="E2338" t="s">
        <v>201</v>
      </c>
      <c r="F2338">
        <v>406</v>
      </c>
      <c r="G2338" t="s">
        <v>377</v>
      </c>
      <c r="H2338" t="s">
        <v>455</v>
      </c>
      <c r="I2338">
        <v>0</v>
      </c>
      <c r="J2338">
        <v>0</v>
      </c>
      <c r="K2338">
        <v>303</v>
      </c>
      <c r="L2338">
        <v>44</v>
      </c>
      <c r="M2338">
        <v>99</v>
      </c>
      <c r="N2338">
        <v>14</v>
      </c>
      <c r="O2338">
        <v>15</v>
      </c>
    </row>
    <row r="2339" spans="1:15" x14ac:dyDescent="0.25">
      <c r="A2339" t="str">
        <f t="shared" si="36"/>
        <v>62 DayApril-June 2024WOSCANBreast (screened only)</v>
      </c>
      <c r="B2339" t="s">
        <v>262</v>
      </c>
      <c r="C2339" t="s">
        <v>256</v>
      </c>
      <c r="D2339" t="s">
        <v>12</v>
      </c>
      <c r="E2339" t="s">
        <v>202</v>
      </c>
      <c r="F2339">
        <v>150</v>
      </c>
      <c r="G2339" t="s">
        <v>266</v>
      </c>
      <c r="H2339" t="s">
        <v>456</v>
      </c>
      <c r="I2339">
        <v>0</v>
      </c>
      <c r="J2339">
        <v>0</v>
      </c>
      <c r="K2339">
        <v>150</v>
      </c>
      <c r="L2339">
        <v>25</v>
      </c>
      <c r="M2339">
        <v>38</v>
      </c>
      <c r="N2339">
        <v>14</v>
      </c>
      <c r="O2339">
        <v>16</v>
      </c>
    </row>
    <row r="2340" spans="1:15" x14ac:dyDescent="0.25">
      <c r="A2340" t="str">
        <f t="shared" si="36"/>
        <v>62 DayApril-June 2024WOSCANCervical</v>
      </c>
      <c r="B2340" t="s">
        <v>262</v>
      </c>
      <c r="C2340" t="s">
        <v>256</v>
      </c>
      <c r="D2340" t="s">
        <v>12</v>
      </c>
      <c r="E2340" t="s">
        <v>23</v>
      </c>
      <c r="F2340">
        <v>36</v>
      </c>
      <c r="G2340" t="s">
        <v>324</v>
      </c>
      <c r="H2340" t="s">
        <v>328</v>
      </c>
      <c r="I2340">
        <v>0</v>
      </c>
      <c r="J2340">
        <v>0</v>
      </c>
      <c r="K2340">
        <v>26</v>
      </c>
      <c r="L2340">
        <v>6</v>
      </c>
      <c r="M2340">
        <v>13</v>
      </c>
      <c r="N2340">
        <v>23</v>
      </c>
      <c r="O2340">
        <v>22</v>
      </c>
    </row>
    <row r="2341" spans="1:15" x14ac:dyDescent="0.25">
      <c r="A2341" t="str">
        <f t="shared" si="36"/>
        <v>62 DayApril-June 2024WOSCANCervical (screened excluded)</v>
      </c>
      <c r="B2341" t="s">
        <v>262</v>
      </c>
      <c r="C2341" t="s">
        <v>256</v>
      </c>
      <c r="D2341" t="s">
        <v>12</v>
      </c>
      <c r="E2341" t="s">
        <v>24</v>
      </c>
      <c r="F2341">
        <v>29</v>
      </c>
      <c r="G2341" t="s">
        <v>324</v>
      </c>
      <c r="H2341" t="s">
        <v>286</v>
      </c>
      <c r="I2341">
        <v>0</v>
      </c>
      <c r="J2341">
        <v>0</v>
      </c>
      <c r="K2341">
        <v>19</v>
      </c>
      <c r="L2341">
        <v>4</v>
      </c>
      <c r="M2341">
        <v>9</v>
      </c>
      <c r="N2341">
        <v>21</v>
      </c>
      <c r="O2341">
        <v>20</v>
      </c>
    </row>
    <row r="2342" spans="1:15" x14ac:dyDescent="0.25">
      <c r="A2342" t="str">
        <f t="shared" si="36"/>
        <v>62 DayApril-June 2024WOSCANCervical (screened only)</v>
      </c>
      <c r="B2342" t="s">
        <v>262</v>
      </c>
      <c r="C2342" t="s">
        <v>256</v>
      </c>
      <c r="D2342" t="s">
        <v>12</v>
      </c>
      <c r="E2342" t="s">
        <v>25</v>
      </c>
      <c r="F2342">
        <v>7</v>
      </c>
      <c r="G2342" t="s">
        <v>266</v>
      </c>
      <c r="H2342" t="s">
        <v>272</v>
      </c>
      <c r="I2342">
        <v>0</v>
      </c>
      <c r="J2342">
        <v>0</v>
      </c>
      <c r="K2342">
        <v>7</v>
      </c>
      <c r="L2342">
        <v>2</v>
      </c>
      <c r="M2342">
        <v>4</v>
      </c>
      <c r="O2342">
        <v>50</v>
      </c>
    </row>
    <row r="2343" spans="1:15" x14ac:dyDescent="0.25">
      <c r="A2343" t="str">
        <f t="shared" si="36"/>
        <v>62 DayApril-June 2024WOSCANColorectal</v>
      </c>
      <c r="B2343" t="s">
        <v>262</v>
      </c>
      <c r="C2343" t="s">
        <v>256</v>
      </c>
      <c r="D2343" t="s">
        <v>12</v>
      </c>
      <c r="E2343" t="s">
        <v>26</v>
      </c>
      <c r="F2343">
        <v>405</v>
      </c>
      <c r="G2343" t="s">
        <v>303</v>
      </c>
      <c r="H2343" t="s">
        <v>457</v>
      </c>
      <c r="I2343">
        <v>7</v>
      </c>
      <c r="J2343">
        <v>2.2801302931596101</v>
      </c>
      <c r="K2343">
        <v>300</v>
      </c>
      <c r="L2343">
        <v>35</v>
      </c>
      <c r="M2343">
        <v>137</v>
      </c>
      <c r="N2343">
        <v>22</v>
      </c>
      <c r="O2343">
        <v>35</v>
      </c>
    </row>
    <row r="2344" spans="1:15" x14ac:dyDescent="0.25">
      <c r="A2344" t="str">
        <f t="shared" si="36"/>
        <v>62 DayApril-June 2024WOSCANColorectal (screened excluded)</v>
      </c>
      <c r="B2344" t="s">
        <v>262</v>
      </c>
      <c r="C2344" t="s">
        <v>256</v>
      </c>
      <c r="D2344" t="s">
        <v>12</v>
      </c>
      <c r="E2344" t="s">
        <v>27</v>
      </c>
      <c r="F2344">
        <v>332</v>
      </c>
      <c r="G2344" t="s">
        <v>303</v>
      </c>
      <c r="H2344" t="s">
        <v>458</v>
      </c>
      <c r="I2344">
        <v>7</v>
      </c>
      <c r="J2344">
        <v>2.9914529914529902</v>
      </c>
      <c r="K2344">
        <v>227</v>
      </c>
      <c r="L2344">
        <v>25</v>
      </c>
      <c r="M2344">
        <v>100</v>
      </c>
      <c r="N2344">
        <v>22</v>
      </c>
      <c r="O2344">
        <v>33</v>
      </c>
    </row>
    <row r="2345" spans="1:15" x14ac:dyDescent="0.25">
      <c r="A2345" t="str">
        <f t="shared" si="36"/>
        <v>62 DayApril-June 2024WOSCANColorectal (screened only)</v>
      </c>
      <c r="B2345" t="s">
        <v>262</v>
      </c>
      <c r="C2345" t="s">
        <v>256</v>
      </c>
      <c r="D2345" t="s">
        <v>12</v>
      </c>
      <c r="E2345" t="s">
        <v>28</v>
      </c>
      <c r="F2345">
        <v>73</v>
      </c>
      <c r="G2345" t="s">
        <v>266</v>
      </c>
      <c r="H2345" t="s">
        <v>459</v>
      </c>
      <c r="I2345">
        <v>0</v>
      </c>
      <c r="J2345">
        <v>0</v>
      </c>
      <c r="K2345">
        <v>73</v>
      </c>
      <c r="L2345">
        <v>10</v>
      </c>
      <c r="M2345">
        <v>37</v>
      </c>
      <c r="N2345">
        <v>24</v>
      </c>
      <c r="O2345">
        <v>40</v>
      </c>
    </row>
    <row r="2346" spans="1:15" x14ac:dyDescent="0.25">
      <c r="A2346" t="str">
        <f t="shared" si="36"/>
        <v>62 DayApril-June 2024WOSCANHead &amp; Neck</v>
      </c>
      <c r="B2346" t="s">
        <v>262</v>
      </c>
      <c r="C2346" t="s">
        <v>256</v>
      </c>
      <c r="D2346" t="s">
        <v>12</v>
      </c>
      <c r="E2346" t="s">
        <v>29</v>
      </c>
      <c r="F2346">
        <v>127</v>
      </c>
      <c r="G2346" t="s">
        <v>305</v>
      </c>
      <c r="H2346" t="s">
        <v>394</v>
      </c>
      <c r="I2346">
        <v>1</v>
      </c>
      <c r="J2346">
        <v>1.2195121951219501</v>
      </c>
      <c r="K2346">
        <v>81</v>
      </c>
      <c r="L2346">
        <v>16</v>
      </c>
      <c r="M2346">
        <v>31</v>
      </c>
      <c r="N2346">
        <v>14</v>
      </c>
      <c r="O2346">
        <v>19</v>
      </c>
    </row>
    <row r="2347" spans="1:15" x14ac:dyDescent="0.25">
      <c r="A2347" t="str">
        <f t="shared" si="36"/>
        <v>62 DayApril-June 2024WOSCANLung</v>
      </c>
      <c r="B2347" t="s">
        <v>262</v>
      </c>
      <c r="C2347" t="s">
        <v>256</v>
      </c>
      <c r="D2347" t="s">
        <v>12</v>
      </c>
      <c r="E2347" t="s">
        <v>30</v>
      </c>
      <c r="F2347">
        <v>586</v>
      </c>
      <c r="G2347" t="s">
        <v>460</v>
      </c>
      <c r="H2347" t="s">
        <v>461</v>
      </c>
      <c r="I2347">
        <v>10</v>
      </c>
      <c r="J2347">
        <v>3.7037037037037002</v>
      </c>
      <c r="K2347">
        <v>260</v>
      </c>
      <c r="L2347">
        <v>43</v>
      </c>
      <c r="M2347">
        <v>74</v>
      </c>
      <c r="N2347">
        <v>18</v>
      </c>
      <c r="O2347">
        <v>21</v>
      </c>
    </row>
    <row r="2348" spans="1:15" x14ac:dyDescent="0.25">
      <c r="A2348" t="str">
        <f t="shared" si="36"/>
        <v>62 DayApril-June 2024WOSCANLymphoma</v>
      </c>
      <c r="B2348" t="s">
        <v>262</v>
      </c>
      <c r="C2348" t="s">
        <v>256</v>
      </c>
      <c r="D2348" t="s">
        <v>12</v>
      </c>
      <c r="E2348" t="s">
        <v>31</v>
      </c>
      <c r="F2348">
        <v>90</v>
      </c>
      <c r="G2348" t="s">
        <v>283</v>
      </c>
      <c r="H2348" t="s">
        <v>462</v>
      </c>
      <c r="I2348">
        <v>2</v>
      </c>
      <c r="J2348">
        <v>4.6511627906976702</v>
      </c>
      <c r="K2348">
        <v>41</v>
      </c>
      <c r="L2348">
        <v>8</v>
      </c>
      <c r="M2348">
        <v>8</v>
      </c>
      <c r="N2348">
        <v>20</v>
      </c>
      <c r="O2348">
        <v>19</v>
      </c>
    </row>
    <row r="2349" spans="1:15" x14ac:dyDescent="0.25">
      <c r="A2349" t="str">
        <f t="shared" si="36"/>
        <v>62 DayApril-June 2024WOSCANMelanoma</v>
      </c>
      <c r="B2349" t="s">
        <v>262</v>
      </c>
      <c r="C2349" t="s">
        <v>256</v>
      </c>
      <c r="D2349" t="s">
        <v>12</v>
      </c>
      <c r="E2349" t="s">
        <v>32</v>
      </c>
      <c r="F2349">
        <v>229</v>
      </c>
      <c r="G2349" t="s">
        <v>463</v>
      </c>
      <c r="H2349" t="s">
        <v>367</v>
      </c>
      <c r="I2349">
        <v>1</v>
      </c>
      <c r="J2349">
        <v>0.63694267515923597</v>
      </c>
      <c r="K2349">
        <v>156</v>
      </c>
      <c r="L2349">
        <v>25</v>
      </c>
      <c r="M2349">
        <v>2</v>
      </c>
      <c r="N2349">
        <v>20</v>
      </c>
    </row>
    <row r="2350" spans="1:15" x14ac:dyDescent="0.25">
      <c r="A2350" t="str">
        <f t="shared" si="36"/>
        <v>62 DayApril-June 2024WOSCANOvarian</v>
      </c>
      <c r="B2350" t="s">
        <v>262</v>
      </c>
      <c r="C2350" t="s">
        <v>256</v>
      </c>
      <c r="D2350" t="s">
        <v>12</v>
      </c>
      <c r="E2350" t="s">
        <v>33</v>
      </c>
      <c r="F2350">
        <v>47</v>
      </c>
      <c r="G2350" t="s">
        <v>302</v>
      </c>
      <c r="H2350" t="s">
        <v>314</v>
      </c>
      <c r="I2350">
        <v>1</v>
      </c>
      <c r="J2350">
        <v>3.3333333333333299</v>
      </c>
      <c r="K2350">
        <v>29</v>
      </c>
      <c r="L2350">
        <v>0</v>
      </c>
      <c r="M2350">
        <v>8</v>
      </c>
      <c r="O2350">
        <v>14</v>
      </c>
    </row>
    <row r="2351" spans="1:15" x14ac:dyDescent="0.25">
      <c r="A2351" t="str">
        <f t="shared" si="36"/>
        <v>62 DayApril-June 2024WOSCANUpper GI</v>
      </c>
      <c r="B2351" t="s">
        <v>262</v>
      </c>
      <c r="C2351" t="s">
        <v>256</v>
      </c>
      <c r="D2351" t="s">
        <v>12</v>
      </c>
      <c r="E2351" t="s">
        <v>34</v>
      </c>
      <c r="F2351">
        <v>300</v>
      </c>
      <c r="G2351" t="s">
        <v>270</v>
      </c>
      <c r="H2351" t="s">
        <v>464</v>
      </c>
      <c r="I2351">
        <v>4</v>
      </c>
      <c r="J2351">
        <v>2.28571428571429</v>
      </c>
      <c r="K2351">
        <v>171</v>
      </c>
      <c r="L2351">
        <v>16</v>
      </c>
      <c r="M2351">
        <v>44</v>
      </c>
      <c r="N2351">
        <v>16</v>
      </c>
      <c r="O2351">
        <v>16</v>
      </c>
    </row>
    <row r="2352" spans="1:15" x14ac:dyDescent="0.25">
      <c r="A2352" t="str">
        <f t="shared" si="36"/>
        <v>62 DayApril-June 2024WOSCANUpper GI - Hepatopancreatobiliary</v>
      </c>
      <c r="B2352" t="s">
        <v>262</v>
      </c>
      <c r="C2352" t="s">
        <v>256</v>
      </c>
      <c r="D2352" t="s">
        <v>12</v>
      </c>
      <c r="E2352" t="s">
        <v>203</v>
      </c>
      <c r="F2352">
        <v>149</v>
      </c>
      <c r="G2352" t="s">
        <v>465</v>
      </c>
      <c r="H2352" t="s">
        <v>268</v>
      </c>
      <c r="I2352">
        <v>3</v>
      </c>
      <c r="J2352">
        <v>3.6144578313253</v>
      </c>
      <c r="K2352">
        <v>80</v>
      </c>
      <c r="L2352">
        <v>3</v>
      </c>
      <c r="M2352">
        <v>16</v>
      </c>
      <c r="N2352">
        <v>17</v>
      </c>
      <c r="O2352">
        <v>18</v>
      </c>
    </row>
    <row r="2353" spans="1:15" x14ac:dyDescent="0.25">
      <c r="A2353" t="str">
        <f t="shared" si="36"/>
        <v>62 DayApril-June 2024WOSCANUpper GI - Oesophagogastric</v>
      </c>
      <c r="B2353" t="s">
        <v>262</v>
      </c>
      <c r="C2353" t="s">
        <v>256</v>
      </c>
      <c r="D2353" t="s">
        <v>12</v>
      </c>
      <c r="E2353" t="s">
        <v>204</v>
      </c>
      <c r="F2353">
        <v>151</v>
      </c>
      <c r="G2353" t="s">
        <v>338</v>
      </c>
      <c r="H2353" t="s">
        <v>466</v>
      </c>
      <c r="I2353">
        <v>1</v>
      </c>
      <c r="J2353">
        <v>1.0869565217391299</v>
      </c>
      <c r="K2353">
        <v>91</v>
      </c>
      <c r="L2353">
        <v>13</v>
      </c>
      <c r="M2353">
        <v>28</v>
      </c>
      <c r="N2353">
        <v>16</v>
      </c>
      <c r="O2353">
        <v>16</v>
      </c>
    </row>
    <row r="2354" spans="1:15" x14ac:dyDescent="0.25">
      <c r="A2354" t="str">
        <f t="shared" si="36"/>
        <v>62 DayApril-June 2024WOSCANUrological</v>
      </c>
      <c r="B2354" t="s">
        <v>262</v>
      </c>
      <c r="C2354" t="s">
        <v>256</v>
      </c>
      <c r="D2354" t="s">
        <v>12</v>
      </c>
      <c r="E2354" t="s">
        <v>205</v>
      </c>
      <c r="F2354">
        <v>771</v>
      </c>
      <c r="G2354" t="s">
        <v>467</v>
      </c>
      <c r="H2354" t="s">
        <v>468</v>
      </c>
      <c r="I2354">
        <v>2</v>
      </c>
      <c r="J2354">
        <v>0.37950664136622397</v>
      </c>
      <c r="K2354">
        <v>525</v>
      </c>
      <c r="L2354">
        <v>131</v>
      </c>
      <c r="M2354">
        <v>192</v>
      </c>
      <c r="N2354">
        <v>20</v>
      </c>
      <c r="O2354">
        <v>28</v>
      </c>
    </row>
    <row r="2355" spans="1:15" x14ac:dyDescent="0.25">
      <c r="A2355" t="str">
        <f t="shared" si="36"/>
        <v>62 DayApril-June 2024WOSCANUrology - Bladder</v>
      </c>
      <c r="B2355" t="s">
        <v>262</v>
      </c>
      <c r="C2355" t="s">
        <v>256</v>
      </c>
      <c r="D2355" t="s">
        <v>12</v>
      </c>
      <c r="E2355" t="s">
        <v>206</v>
      </c>
      <c r="F2355">
        <v>80</v>
      </c>
      <c r="G2355" t="s">
        <v>356</v>
      </c>
      <c r="H2355" t="s">
        <v>357</v>
      </c>
      <c r="I2355">
        <v>0</v>
      </c>
      <c r="J2355">
        <v>0</v>
      </c>
      <c r="K2355">
        <v>58</v>
      </c>
      <c r="L2355">
        <v>6</v>
      </c>
      <c r="M2355">
        <v>17</v>
      </c>
      <c r="N2355">
        <v>36</v>
      </c>
      <c r="O2355">
        <v>28</v>
      </c>
    </row>
    <row r="2356" spans="1:15" x14ac:dyDescent="0.25">
      <c r="A2356" t="str">
        <f t="shared" si="36"/>
        <v>62 DayApril-June 2024WOSCANUrology - Other</v>
      </c>
      <c r="B2356" t="s">
        <v>262</v>
      </c>
      <c r="C2356" t="s">
        <v>256</v>
      </c>
      <c r="D2356" t="s">
        <v>12</v>
      </c>
      <c r="E2356" t="s">
        <v>207</v>
      </c>
      <c r="F2356">
        <v>146</v>
      </c>
      <c r="G2356" t="s">
        <v>469</v>
      </c>
      <c r="H2356" t="s">
        <v>317</v>
      </c>
      <c r="I2356">
        <v>2</v>
      </c>
      <c r="J2356">
        <v>3.0769230769230802</v>
      </c>
      <c r="K2356">
        <v>63</v>
      </c>
      <c r="L2356">
        <v>16</v>
      </c>
      <c r="M2356">
        <v>17</v>
      </c>
      <c r="N2356">
        <v>24</v>
      </c>
      <c r="O2356">
        <v>22</v>
      </c>
    </row>
    <row r="2357" spans="1:15" x14ac:dyDescent="0.25">
      <c r="A2357" t="str">
        <f t="shared" si="36"/>
        <v>62 DayApril-June 2024WOSCANUrology - Prostate</v>
      </c>
      <c r="B2357" t="s">
        <v>262</v>
      </c>
      <c r="C2357" t="s">
        <v>256</v>
      </c>
      <c r="D2357" t="s">
        <v>12</v>
      </c>
      <c r="E2357" t="s">
        <v>208</v>
      </c>
      <c r="F2357">
        <v>545</v>
      </c>
      <c r="G2357" t="s">
        <v>470</v>
      </c>
      <c r="H2357" t="s">
        <v>412</v>
      </c>
      <c r="I2357">
        <v>0</v>
      </c>
      <c r="J2357">
        <v>0</v>
      </c>
      <c r="K2357">
        <v>404</v>
      </c>
      <c r="L2357">
        <v>109</v>
      </c>
      <c r="M2357">
        <v>158</v>
      </c>
      <c r="N2357">
        <v>18</v>
      </c>
      <c r="O2357">
        <v>28</v>
      </c>
    </row>
    <row r="2358" spans="1:15" x14ac:dyDescent="0.25">
      <c r="A2358" t="str">
        <f t="shared" si="36"/>
        <v>62 DayJanuary-March 2024NCAAll Cancer Types*</v>
      </c>
      <c r="B2358" t="s">
        <v>262</v>
      </c>
      <c r="C2358" t="s">
        <v>258</v>
      </c>
      <c r="D2358" t="s">
        <v>156</v>
      </c>
      <c r="E2358" t="s">
        <v>198</v>
      </c>
      <c r="F2358">
        <v>1823</v>
      </c>
      <c r="G2358" t="s">
        <v>471</v>
      </c>
      <c r="H2358" t="s">
        <v>472</v>
      </c>
      <c r="I2358">
        <v>21</v>
      </c>
      <c r="J2358">
        <v>1.9090909090909101</v>
      </c>
      <c r="K2358">
        <v>1079</v>
      </c>
      <c r="L2358">
        <v>166</v>
      </c>
      <c r="M2358">
        <v>420</v>
      </c>
      <c r="N2358">
        <v>20</v>
      </c>
      <c r="O2358">
        <v>24</v>
      </c>
    </row>
    <row r="2359" spans="1:15" x14ac:dyDescent="0.25">
      <c r="A2359" t="str">
        <f t="shared" si="36"/>
        <v>62 DayJanuary-March 2024NCAAll Cancer Types* (screened excluded)</v>
      </c>
      <c r="B2359" t="s">
        <v>262</v>
      </c>
      <c r="C2359" t="s">
        <v>258</v>
      </c>
      <c r="D2359" t="s">
        <v>156</v>
      </c>
      <c r="E2359" t="s">
        <v>199</v>
      </c>
      <c r="F2359">
        <v>1651</v>
      </c>
      <c r="G2359" t="s">
        <v>471</v>
      </c>
      <c r="H2359" t="s">
        <v>473</v>
      </c>
      <c r="I2359">
        <v>20</v>
      </c>
      <c r="J2359">
        <v>2.1551724137931001</v>
      </c>
      <c r="K2359">
        <v>908</v>
      </c>
      <c r="L2359">
        <v>122</v>
      </c>
      <c r="M2359">
        <v>364</v>
      </c>
      <c r="N2359">
        <v>20</v>
      </c>
      <c r="O2359">
        <v>23</v>
      </c>
    </row>
    <row r="2360" spans="1:15" x14ac:dyDescent="0.25">
      <c r="A2360" t="str">
        <f t="shared" si="36"/>
        <v>62 DayJanuary-March 2024NCAAll Cancer Types* (screened only)</v>
      </c>
      <c r="B2360" t="s">
        <v>262</v>
      </c>
      <c r="C2360" t="s">
        <v>258</v>
      </c>
      <c r="D2360" t="s">
        <v>156</v>
      </c>
      <c r="E2360" t="s">
        <v>200</v>
      </c>
      <c r="F2360">
        <v>172</v>
      </c>
      <c r="G2360" t="s">
        <v>266</v>
      </c>
      <c r="H2360" t="s">
        <v>474</v>
      </c>
      <c r="I2360">
        <v>1</v>
      </c>
      <c r="J2360">
        <v>0.581395348837209</v>
      </c>
      <c r="K2360">
        <v>171</v>
      </c>
      <c r="L2360">
        <v>44</v>
      </c>
      <c r="M2360">
        <v>56</v>
      </c>
      <c r="N2360">
        <v>20</v>
      </c>
      <c r="O2360">
        <v>28</v>
      </c>
    </row>
    <row r="2361" spans="1:15" x14ac:dyDescent="0.25">
      <c r="A2361" t="str">
        <f t="shared" si="36"/>
        <v>62 DayJanuary-March 2024NCABreast</v>
      </c>
      <c r="B2361" t="s">
        <v>262</v>
      </c>
      <c r="C2361" t="s">
        <v>258</v>
      </c>
      <c r="D2361" t="s">
        <v>156</v>
      </c>
      <c r="E2361" t="s">
        <v>22</v>
      </c>
      <c r="F2361">
        <v>335</v>
      </c>
      <c r="G2361" t="s">
        <v>347</v>
      </c>
      <c r="H2361" t="s">
        <v>449</v>
      </c>
      <c r="I2361">
        <v>1</v>
      </c>
      <c r="J2361">
        <v>0.37735849056603799</v>
      </c>
      <c r="K2361">
        <v>264</v>
      </c>
      <c r="L2361">
        <v>49</v>
      </c>
      <c r="M2361">
        <v>94</v>
      </c>
      <c r="N2361">
        <v>15</v>
      </c>
      <c r="O2361">
        <v>22</v>
      </c>
    </row>
    <row r="2362" spans="1:15" x14ac:dyDescent="0.25">
      <c r="A2362" t="str">
        <f t="shared" si="36"/>
        <v>62 DayJanuary-March 2024NCABreast (screened excluded)</v>
      </c>
      <c r="B2362" t="s">
        <v>262</v>
      </c>
      <c r="C2362" t="s">
        <v>258</v>
      </c>
      <c r="D2362" t="s">
        <v>156</v>
      </c>
      <c r="E2362" t="s">
        <v>201</v>
      </c>
      <c r="F2362">
        <v>203</v>
      </c>
      <c r="G2362" t="s">
        <v>347</v>
      </c>
      <c r="H2362" t="s">
        <v>475</v>
      </c>
      <c r="I2362">
        <v>1</v>
      </c>
      <c r="J2362">
        <v>0.75187969924812004</v>
      </c>
      <c r="K2362">
        <v>132</v>
      </c>
      <c r="L2362">
        <v>15</v>
      </c>
      <c r="M2362">
        <v>60</v>
      </c>
      <c r="N2362">
        <v>14</v>
      </c>
      <c r="O2362">
        <v>21</v>
      </c>
    </row>
    <row r="2363" spans="1:15" x14ac:dyDescent="0.25">
      <c r="A2363" t="str">
        <f t="shared" si="36"/>
        <v>62 DayJanuary-March 2024NCABreast (screened only)</v>
      </c>
      <c r="B2363" t="s">
        <v>262</v>
      </c>
      <c r="C2363" t="s">
        <v>258</v>
      </c>
      <c r="D2363" t="s">
        <v>156</v>
      </c>
      <c r="E2363" t="s">
        <v>202</v>
      </c>
      <c r="F2363">
        <v>132</v>
      </c>
      <c r="G2363" t="s">
        <v>266</v>
      </c>
      <c r="H2363" t="s">
        <v>476</v>
      </c>
      <c r="I2363">
        <v>0</v>
      </c>
      <c r="J2363">
        <v>0</v>
      </c>
      <c r="K2363">
        <v>132</v>
      </c>
      <c r="L2363">
        <v>34</v>
      </c>
      <c r="M2363">
        <v>34</v>
      </c>
      <c r="N2363">
        <v>16</v>
      </c>
      <c r="O2363">
        <v>32</v>
      </c>
    </row>
    <row r="2364" spans="1:15" x14ac:dyDescent="0.25">
      <c r="A2364" t="str">
        <f t="shared" si="36"/>
        <v>62 DayJanuary-March 2024NCACervical</v>
      </c>
      <c r="B2364" t="s">
        <v>262</v>
      </c>
      <c r="C2364" t="s">
        <v>258</v>
      </c>
      <c r="D2364" t="s">
        <v>156</v>
      </c>
      <c r="E2364" t="s">
        <v>23</v>
      </c>
      <c r="F2364">
        <v>14</v>
      </c>
      <c r="G2364" t="s">
        <v>306</v>
      </c>
      <c r="H2364" t="s">
        <v>273</v>
      </c>
      <c r="I2364">
        <v>0</v>
      </c>
      <c r="J2364">
        <v>0</v>
      </c>
      <c r="K2364">
        <v>12</v>
      </c>
      <c r="L2364">
        <v>2</v>
      </c>
      <c r="M2364">
        <v>5</v>
      </c>
      <c r="O2364">
        <v>10</v>
      </c>
    </row>
    <row r="2365" spans="1:15" x14ac:dyDescent="0.25">
      <c r="A2365" t="str">
        <f t="shared" si="36"/>
        <v>62 DayJanuary-March 2024NCACervical (screened excluded)</v>
      </c>
      <c r="B2365" t="s">
        <v>262</v>
      </c>
      <c r="C2365" t="s">
        <v>258</v>
      </c>
      <c r="D2365" t="s">
        <v>156</v>
      </c>
      <c r="E2365" t="s">
        <v>24</v>
      </c>
      <c r="F2365">
        <v>9</v>
      </c>
      <c r="G2365" t="s">
        <v>306</v>
      </c>
      <c r="H2365" t="s">
        <v>272</v>
      </c>
      <c r="I2365">
        <v>0</v>
      </c>
      <c r="J2365">
        <v>0</v>
      </c>
      <c r="K2365">
        <v>7</v>
      </c>
      <c r="L2365">
        <v>0</v>
      </c>
      <c r="M2365">
        <v>1</v>
      </c>
    </row>
    <row r="2366" spans="1:15" x14ac:dyDescent="0.25">
      <c r="A2366" t="str">
        <f t="shared" si="36"/>
        <v>62 DayJanuary-March 2024NCACervical (screened only)</v>
      </c>
      <c r="B2366" t="s">
        <v>262</v>
      </c>
      <c r="C2366" t="s">
        <v>258</v>
      </c>
      <c r="D2366" t="s">
        <v>156</v>
      </c>
      <c r="E2366" t="s">
        <v>25</v>
      </c>
      <c r="F2366">
        <v>5</v>
      </c>
      <c r="G2366" t="s">
        <v>266</v>
      </c>
      <c r="H2366" t="s">
        <v>312</v>
      </c>
      <c r="I2366">
        <v>0</v>
      </c>
      <c r="J2366">
        <v>0</v>
      </c>
      <c r="K2366">
        <v>5</v>
      </c>
      <c r="L2366">
        <v>2</v>
      </c>
      <c r="M2366">
        <v>4</v>
      </c>
      <c r="O2366">
        <v>10</v>
      </c>
    </row>
    <row r="2367" spans="1:15" x14ac:dyDescent="0.25">
      <c r="A2367" t="str">
        <f t="shared" si="36"/>
        <v>62 DayJanuary-March 2024NCAColorectal</v>
      </c>
      <c r="B2367" t="s">
        <v>262</v>
      </c>
      <c r="C2367" t="s">
        <v>258</v>
      </c>
      <c r="D2367" t="s">
        <v>156</v>
      </c>
      <c r="E2367" t="s">
        <v>26</v>
      </c>
      <c r="F2367">
        <v>254</v>
      </c>
      <c r="G2367" t="s">
        <v>275</v>
      </c>
      <c r="H2367" t="s">
        <v>477</v>
      </c>
      <c r="I2367">
        <v>3</v>
      </c>
      <c r="J2367">
        <v>1.6949152542372901</v>
      </c>
      <c r="K2367">
        <v>174</v>
      </c>
      <c r="L2367">
        <v>29</v>
      </c>
      <c r="M2367">
        <v>93</v>
      </c>
      <c r="N2367">
        <v>24</v>
      </c>
      <c r="O2367">
        <v>25</v>
      </c>
    </row>
    <row r="2368" spans="1:15" x14ac:dyDescent="0.25">
      <c r="A2368" t="str">
        <f t="shared" si="36"/>
        <v>62 DayJanuary-March 2024NCAColorectal (screened excluded)</v>
      </c>
      <c r="B2368" t="s">
        <v>262</v>
      </c>
      <c r="C2368" t="s">
        <v>258</v>
      </c>
      <c r="D2368" t="s">
        <v>156</v>
      </c>
      <c r="E2368" t="s">
        <v>27</v>
      </c>
      <c r="F2368">
        <v>219</v>
      </c>
      <c r="G2368" t="s">
        <v>275</v>
      </c>
      <c r="H2368" t="s">
        <v>398</v>
      </c>
      <c r="I2368">
        <v>2</v>
      </c>
      <c r="J2368">
        <v>1.40845070422535</v>
      </c>
      <c r="K2368">
        <v>140</v>
      </c>
      <c r="L2368">
        <v>21</v>
      </c>
      <c r="M2368">
        <v>75</v>
      </c>
      <c r="N2368">
        <v>24</v>
      </c>
      <c r="O2368">
        <v>22</v>
      </c>
    </row>
    <row r="2369" spans="1:15" x14ac:dyDescent="0.25">
      <c r="A2369" t="str">
        <f t="shared" si="36"/>
        <v>62 DayJanuary-March 2024NCAColorectal (screened only)</v>
      </c>
      <c r="B2369" t="s">
        <v>262</v>
      </c>
      <c r="C2369" t="s">
        <v>258</v>
      </c>
      <c r="D2369" t="s">
        <v>156</v>
      </c>
      <c r="E2369" t="s">
        <v>28</v>
      </c>
      <c r="F2369">
        <v>35</v>
      </c>
      <c r="G2369" t="s">
        <v>266</v>
      </c>
      <c r="H2369" t="s">
        <v>315</v>
      </c>
      <c r="I2369">
        <v>1</v>
      </c>
      <c r="J2369">
        <v>2.8571428571428599</v>
      </c>
      <c r="K2369">
        <v>34</v>
      </c>
      <c r="L2369">
        <v>8</v>
      </c>
      <c r="M2369">
        <v>18</v>
      </c>
      <c r="N2369">
        <v>24</v>
      </c>
      <c r="O2369">
        <v>32</v>
      </c>
    </row>
    <row r="2370" spans="1:15" x14ac:dyDescent="0.25">
      <c r="A2370" t="str">
        <f t="shared" si="36"/>
        <v>62 DayJanuary-March 2024NCAHead &amp; Neck</v>
      </c>
      <c r="B2370" t="s">
        <v>262</v>
      </c>
      <c r="C2370" t="s">
        <v>258</v>
      </c>
      <c r="D2370" t="s">
        <v>156</v>
      </c>
      <c r="E2370" t="s">
        <v>29</v>
      </c>
      <c r="F2370">
        <v>69</v>
      </c>
      <c r="G2370" t="s">
        <v>314</v>
      </c>
      <c r="H2370" t="s">
        <v>386</v>
      </c>
      <c r="I2370">
        <v>2</v>
      </c>
      <c r="J2370">
        <v>5.1282051282051304</v>
      </c>
      <c r="K2370">
        <v>37</v>
      </c>
      <c r="L2370">
        <v>6</v>
      </c>
      <c r="M2370">
        <v>19</v>
      </c>
      <c r="N2370">
        <v>9</v>
      </c>
      <c r="O2370">
        <v>46</v>
      </c>
    </row>
    <row r="2371" spans="1:15" x14ac:dyDescent="0.25">
      <c r="A2371" t="str">
        <f t="shared" ref="A2371:A2434" si="37">CONCATENATE(B2371,C2371,D2371,E2371)</f>
        <v>62 DayJanuary-March 2024NCALung</v>
      </c>
      <c r="B2371" t="s">
        <v>262</v>
      </c>
      <c r="C2371" t="s">
        <v>258</v>
      </c>
      <c r="D2371" t="s">
        <v>156</v>
      </c>
      <c r="E2371" t="s">
        <v>30</v>
      </c>
      <c r="F2371">
        <v>237</v>
      </c>
      <c r="G2371" t="s">
        <v>478</v>
      </c>
      <c r="H2371" t="s">
        <v>404</v>
      </c>
      <c r="I2371">
        <v>11</v>
      </c>
      <c r="J2371">
        <v>8.0291970802919703</v>
      </c>
      <c r="K2371">
        <v>126</v>
      </c>
      <c r="L2371">
        <v>12</v>
      </c>
      <c r="M2371">
        <v>42</v>
      </c>
      <c r="N2371">
        <v>14</v>
      </c>
      <c r="O2371">
        <v>20</v>
      </c>
    </row>
    <row r="2372" spans="1:15" x14ac:dyDescent="0.25">
      <c r="A2372" t="str">
        <f t="shared" si="37"/>
        <v>62 DayJanuary-March 2024NCALymphoma</v>
      </c>
      <c r="B2372" t="s">
        <v>262</v>
      </c>
      <c r="C2372" t="s">
        <v>258</v>
      </c>
      <c r="D2372" t="s">
        <v>156</v>
      </c>
      <c r="E2372" t="s">
        <v>31</v>
      </c>
      <c r="F2372">
        <v>81</v>
      </c>
      <c r="G2372" t="s">
        <v>442</v>
      </c>
      <c r="H2372" t="s">
        <v>326</v>
      </c>
      <c r="I2372">
        <v>0</v>
      </c>
      <c r="J2372">
        <v>0</v>
      </c>
      <c r="K2372">
        <v>21</v>
      </c>
      <c r="L2372">
        <v>1</v>
      </c>
      <c r="M2372">
        <v>3</v>
      </c>
      <c r="O2372">
        <v>80</v>
      </c>
    </row>
    <row r="2373" spans="1:15" x14ac:dyDescent="0.25">
      <c r="A2373" t="str">
        <f t="shared" si="37"/>
        <v>62 DayJanuary-March 2024NCAMelanoma</v>
      </c>
      <c r="B2373" t="s">
        <v>262</v>
      </c>
      <c r="C2373" t="s">
        <v>258</v>
      </c>
      <c r="D2373" t="s">
        <v>156</v>
      </c>
      <c r="E2373" t="s">
        <v>32</v>
      </c>
      <c r="F2373">
        <v>104</v>
      </c>
      <c r="G2373" t="s">
        <v>372</v>
      </c>
      <c r="H2373" t="s">
        <v>357</v>
      </c>
      <c r="I2373">
        <v>0</v>
      </c>
      <c r="J2373">
        <v>0</v>
      </c>
      <c r="K2373">
        <v>58</v>
      </c>
      <c r="L2373">
        <v>7</v>
      </c>
      <c r="M2373">
        <v>1</v>
      </c>
      <c r="N2373">
        <v>21</v>
      </c>
    </row>
    <row r="2374" spans="1:15" x14ac:dyDescent="0.25">
      <c r="A2374" t="str">
        <f t="shared" si="37"/>
        <v>62 DayJanuary-March 2024NCAOvarian</v>
      </c>
      <c r="B2374" t="s">
        <v>262</v>
      </c>
      <c r="C2374" t="s">
        <v>258</v>
      </c>
      <c r="D2374" t="s">
        <v>156</v>
      </c>
      <c r="E2374" t="s">
        <v>33</v>
      </c>
      <c r="F2374">
        <v>22</v>
      </c>
      <c r="G2374" t="s">
        <v>321</v>
      </c>
      <c r="H2374" t="s">
        <v>311</v>
      </c>
      <c r="I2374">
        <v>0</v>
      </c>
      <c r="J2374">
        <v>0</v>
      </c>
      <c r="K2374">
        <v>13</v>
      </c>
      <c r="L2374">
        <v>0</v>
      </c>
      <c r="M2374">
        <v>7</v>
      </c>
      <c r="O2374">
        <v>5</v>
      </c>
    </row>
    <row r="2375" spans="1:15" x14ac:dyDescent="0.25">
      <c r="A2375" t="str">
        <f t="shared" si="37"/>
        <v>62 DayJanuary-March 2024NCAUpper GI</v>
      </c>
      <c r="B2375" t="s">
        <v>262</v>
      </c>
      <c r="C2375" t="s">
        <v>258</v>
      </c>
      <c r="D2375" t="s">
        <v>156</v>
      </c>
      <c r="E2375" t="s">
        <v>34</v>
      </c>
      <c r="F2375">
        <v>163</v>
      </c>
      <c r="G2375" t="s">
        <v>393</v>
      </c>
      <c r="H2375" t="s">
        <v>339</v>
      </c>
      <c r="I2375">
        <v>2</v>
      </c>
      <c r="J2375">
        <v>2.2471910112359601</v>
      </c>
      <c r="K2375">
        <v>87</v>
      </c>
      <c r="L2375">
        <v>7</v>
      </c>
      <c r="M2375">
        <v>22</v>
      </c>
      <c r="N2375">
        <v>26</v>
      </c>
      <c r="O2375">
        <v>16</v>
      </c>
    </row>
    <row r="2376" spans="1:15" x14ac:dyDescent="0.25">
      <c r="A2376" t="str">
        <f t="shared" si="37"/>
        <v>62 DayJanuary-March 2024NCAUpper GI - Hepatopancreatobiliary</v>
      </c>
      <c r="B2376" t="s">
        <v>262</v>
      </c>
      <c r="C2376" t="s">
        <v>258</v>
      </c>
      <c r="D2376" t="s">
        <v>156</v>
      </c>
      <c r="E2376" t="s">
        <v>203</v>
      </c>
      <c r="F2376">
        <v>90</v>
      </c>
      <c r="G2376" t="s">
        <v>423</v>
      </c>
      <c r="H2376" t="s">
        <v>353</v>
      </c>
      <c r="I2376">
        <v>2</v>
      </c>
      <c r="J2376">
        <v>4.1666666666666696</v>
      </c>
      <c r="K2376">
        <v>46</v>
      </c>
      <c r="L2376">
        <v>4</v>
      </c>
      <c r="M2376">
        <v>9</v>
      </c>
      <c r="N2376">
        <v>20</v>
      </c>
      <c r="O2376">
        <v>17</v>
      </c>
    </row>
    <row r="2377" spans="1:15" x14ac:dyDescent="0.25">
      <c r="A2377" t="str">
        <f t="shared" si="37"/>
        <v>62 DayJanuary-March 2024NCAUpper GI - Oesophagogastric</v>
      </c>
      <c r="B2377" t="s">
        <v>262</v>
      </c>
      <c r="C2377" t="s">
        <v>258</v>
      </c>
      <c r="D2377" t="s">
        <v>156</v>
      </c>
      <c r="E2377" t="s">
        <v>204</v>
      </c>
      <c r="F2377">
        <v>73</v>
      </c>
      <c r="G2377" t="s">
        <v>280</v>
      </c>
      <c r="H2377" t="s">
        <v>329</v>
      </c>
      <c r="I2377">
        <v>0</v>
      </c>
      <c r="J2377">
        <v>0</v>
      </c>
      <c r="K2377">
        <v>41</v>
      </c>
      <c r="L2377">
        <v>3</v>
      </c>
      <c r="M2377">
        <v>13</v>
      </c>
      <c r="N2377">
        <v>26</v>
      </c>
      <c r="O2377">
        <v>14</v>
      </c>
    </row>
    <row r="2378" spans="1:15" x14ac:dyDescent="0.25">
      <c r="A2378" t="str">
        <f t="shared" si="37"/>
        <v>62 DayJanuary-March 2024NCAUrological</v>
      </c>
      <c r="B2378" t="s">
        <v>262</v>
      </c>
      <c r="C2378" t="s">
        <v>258</v>
      </c>
      <c r="D2378" t="s">
        <v>156</v>
      </c>
      <c r="E2378" t="s">
        <v>205</v>
      </c>
      <c r="F2378">
        <v>544</v>
      </c>
      <c r="G2378" t="s">
        <v>479</v>
      </c>
      <c r="H2378" t="s">
        <v>480</v>
      </c>
      <c r="I2378">
        <v>2</v>
      </c>
      <c r="J2378">
        <v>0.69204152249134898</v>
      </c>
      <c r="K2378">
        <v>287</v>
      </c>
      <c r="L2378">
        <v>53</v>
      </c>
      <c r="M2378">
        <v>134</v>
      </c>
      <c r="N2378">
        <v>22</v>
      </c>
      <c r="O2378">
        <v>27</v>
      </c>
    </row>
    <row r="2379" spans="1:15" x14ac:dyDescent="0.25">
      <c r="A2379" t="str">
        <f t="shared" si="37"/>
        <v>62 DayJanuary-March 2024NCAUrology - Bladder</v>
      </c>
      <c r="B2379" t="s">
        <v>262</v>
      </c>
      <c r="C2379" t="s">
        <v>258</v>
      </c>
      <c r="D2379" t="s">
        <v>156</v>
      </c>
      <c r="E2379" t="s">
        <v>206</v>
      </c>
      <c r="F2379">
        <v>61</v>
      </c>
      <c r="G2379" t="s">
        <v>296</v>
      </c>
      <c r="H2379" t="s">
        <v>337</v>
      </c>
      <c r="I2379">
        <v>1</v>
      </c>
      <c r="J2379">
        <v>2.9411764705882399</v>
      </c>
      <c r="K2379">
        <v>33</v>
      </c>
      <c r="L2379">
        <v>3</v>
      </c>
      <c r="M2379">
        <v>20</v>
      </c>
      <c r="N2379">
        <v>24</v>
      </c>
      <c r="O2379">
        <v>23</v>
      </c>
    </row>
    <row r="2380" spans="1:15" x14ac:dyDescent="0.25">
      <c r="A2380" t="str">
        <f t="shared" si="37"/>
        <v>62 DayJanuary-March 2024NCAUrology - Other</v>
      </c>
      <c r="B2380" t="s">
        <v>262</v>
      </c>
      <c r="C2380" t="s">
        <v>258</v>
      </c>
      <c r="D2380" t="s">
        <v>156</v>
      </c>
      <c r="E2380" t="s">
        <v>207</v>
      </c>
      <c r="F2380">
        <v>106</v>
      </c>
      <c r="G2380" t="s">
        <v>347</v>
      </c>
      <c r="H2380" t="s">
        <v>278</v>
      </c>
      <c r="I2380">
        <v>0</v>
      </c>
      <c r="J2380">
        <v>0</v>
      </c>
      <c r="K2380">
        <v>36</v>
      </c>
      <c r="L2380">
        <v>7</v>
      </c>
      <c r="M2380">
        <v>19</v>
      </c>
      <c r="N2380">
        <v>22</v>
      </c>
      <c r="O2380">
        <v>22</v>
      </c>
    </row>
    <row r="2381" spans="1:15" x14ac:dyDescent="0.25">
      <c r="A2381" t="str">
        <f t="shared" si="37"/>
        <v>62 DayJanuary-March 2024NCAUrology - Prostate</v>
      </c>
      <c r="B2381" t="s">
        <v>262</v>
      </c>
      <c r="C2381" t="s">
        <v>258</v>
      </c>
      <c r="D2381" t="s">
        <v>156</v>
      </c>
      <c r="E2381" t="s">
        <v>208</v>
      </c>
      <c r="F2381">
        <v>377</v>
      </c>
      <c r="G2381" t="s">
        <v>481</v>
      </c>
      <c r="H2381" t="s">
        <v>482</v>
      </c>
      <c r="I2381">
        <v>1</v>
      </c>
      <c r="J2381">
        <v>0.45662100456621002</v>
      </c>
      <c r="K2381">
        <v>218</v>
      </c>
      <c r="L2381">
        <v>43</v>
      </c>
      <c r="M2381">
        <v>95</v>
      </c>
      <c r="N2381">
        <v>21</v>
      </c>
      <c r="O2381">
        <v>28</v>
      </c>
    </row>
    <row r="2382" spans="1:15" x14ac:dyDescent="0.25">
      <c r="A2382" t="str">
        <f t="shared" si="37"/>
        <v>62 DayJanuary-March 2024NHS Ayrshire &amp; ArranAll Cancer Types*</v>
      </c>
      <c r="B2382" t="s">
        <v>262</v>
      </c>
      <c r="C2382" t="s">
        <v>258</v>
      </c>
      <c r="D2382" t="s">
        <v>163</v>
      </c>
      <c r="E2382" t="s">
        <v>198</v>
      </c>
      <c r="F2382">
        <v>501</v>
      </c>
      <c r="G2382" t="s">
        <v>331</v>
      </c>
      <c r="H2382" t="s">
        <v>332</v>
      </c>
      <c r="I2382">
        <v>4</v>
      </c>
      <c r="J2382">
        <v>1.2738853503184699</v>
      </c>
      <c r="K2382">
        <v>310</v>
      </c>
      <c r="L2382">
        <v>25</v>
      </c>
      <c r="M2382">
        <v>131</v>
      </c>
      <c r="N2382">
        <v>18</v>
      </c>
      <c r="O2382">
        <v>29</v>
      </c>
    </row>
    <row r="2383" spans="1:15" x14ac:dyDescent="0.25">
      <c r="A2383" t="str">
        <f t="shared" si="37"/>
        <v>62 DayJanuary-March 2024NHS Ayrshire &amp; ArranAll Cancer Types* (screened excluded)</v>
      </c>
      <c r="B2383" t="s">
        <v>262</v>
      </c>
      <c r="C2383" t="s">
        <v>258</v>
      </c>
      <c r="D2383" t="s">
        <v>163</v>
      </c>
      <c r="E2383" t="s">
        <v>199</v>
      </c>
      <c r="F2383">
        <v>415</v>
      </c>
      <c r="G2383" t="s">
        <v>331</v>
      </c>
      <c r="H2383" t="s">
        <v>483</v>
      </c>
      <c r="I2383">
        <v>4</v>
      </c>
      <c r="J2383">
        <v>1.7543859649122799</v>
      </c>
      <c r="K2383">
        <v>224</v>
      </c>
      <c r="L2383">
        <v>17</v>
      </c>
      <c r="M2383">
        <v>102</v>
      </c>
      <c r="N2383">
        <v>29</v>
      </c>
      <c r="O2383">
        <v>30</v>
      </c>
    </row>
    <row r="2384" spans="1:15" x14ac:dyDescent="0.25">
      <c r="A2384" t="str">
        <f t="shared" si="37"/>
        <v>62 DayJanuary-March 2024NHS Ayrshire &amp; ArranAll Cancer Types* (screened only)</v>
      </c>
      <c r="B2384" t="s">
        <v>262</v>
      </c>
      <c r="C2384" t="s">
        <v>258</v>
      </c>
      <c r="D2384" t="s">
        <v>163</v>
      </c>
      <c r="E2384" t="s">
        <v>200</v>
      </c>
      <c r="F2384">
        <v>86</v>
      </c>
      <c r="G2384" t="s">
        <v>266</v>
      </c>
      <c r="H2384" t="s">
        <v>446</v>
      </c>
      <c r="I2384">
        <v>0</v>
      </c>
      <c r="J2384">
        <v>0</v>
      </c>
      <c r="K2384">
        <v>86</v>
      </c>
      <c r="L2384">
        <v>8</v>
      </c>
      <c r="M2384">
        <v>29</v>
      </c>
      <c r="N2384">
        <v>12</v>
      </c>
      <c r="O2384">
        <v>23</v>
      </c>
    </row>
    <row r="2385" spans="1:15" x14ac:dyDescent="0.25">
      <c r="A2385" t="str">
        <f t="shared" si="37"/>
        <v>62 DayJanuary-March 2024NHS Ayrshire &amp; ArranBreast</v>
      </c>
      <c r="B2385" t="s">
        <v>262</v>
      </c>
      <c r="C2385" t="s">
        <v>258</v>
      </c>
      <c r="D2385" t="s">
        <v>163</v>
      </c>
      <c r="E2385" t="s">
        <v>22</v>
      </c>
      <c r="F2385">
        <v>125</v>
      </c>
      <c r="G2385" t="s">
        <v>334</v>
      </c>
      <c r="H2385" t="s">
        <v>484</v>
      </c>
      <c r="I2385">
        <v>0</v>
      </c>
      <c r="J2385">
        <v>0</v>
      </c>
      <c r="K2385">
        <v>109</v>
      </c>
      <c r="L2385">
        <v>5</v>
      </c>
      <c r="M2385">
        <v>31</v>
      </c>
      <c r="N2385">
        <v>15</v>
      </c>
      <c r="O2385">
        <v>15</v>
      </c>
    </row>
    <row r="2386" spans="1:15" x14ac:dyDescent="0.25">
      <c r="A2386" t="str">
        <f t="shared" si="37"/>
        <v>62 DayJanuary-March 2024NHS Ayrshire &amp; ArranBreast (screened excluded)</v>
      </c>
      <c r="B2386" t="s">
        <v>262</v>
      </c>
      <c r="C2386" t="s">
        <v>258</v>
      </c>
      <c r="D2386" t="s">
        <v>163</v>
      </c>
      <c r="E2386" t="s">
        <v>201</v>
      </c>
      <c r="F2386">
        <v>64</v>
      </c>
      <c r="G2386" t="s">
        <v>334</v>
      </c>
      <c r="H2386" t="s">
        <v>353</v>
      </c>
      <c r="I2386">
        <v>0</v>
      </c>
      <c r="J2386">
        <v>0</v>
      </c>
      <c r="K2386">
        <v>48</v>
      </c>
      <c r="L2386">
        <v>1</v>
      </c>
      <c r="M2386">
        <v>21</v>
      </c>
      <c r="O2386">
        <v>16</v>
      </c>
    </row>
    <row r="2387" spans="1:15" x14ac:dyDescent="0.25">
      <c r="A2387" t="str">
        <f t="shared" si="37"/>
        <v>62 DayJanuary-March 2024NHS Ayrshire &amp; ArranBreast (screened only)</v>
      </c>
      <c r="B2387" t="s">
        <v>262</v>
      </c>
      <c r="C2387" t="s">
        <v>258</v>
      </c>
      <c r="D2387" t="s">
        <v>163</v>
      </c>
      <c r="E2387" t="s">
        <v>202</v>
      </c>
      <c r="F2387">
        <v>61</v>
      </c>
      <c r="G2387" t="s">
        <v>266</v>
      </c>
      <c r="H2387" t="s">
        <v>335</v>
      </c>
      <c r="I2387">
        <v>0</v>
      </c>
      <c r="J2387">
        <v>0</v>
      </c>
      <c r="K2387">
        <v>61</v>
      </c>
      <c r="L2387">
        <v>4</v>
      </c>
      <c r="M2387">
        <v>10</v>
      </c>
      <c r="N2387">
        <v>13</v>
      </c>
      <c r="O2387">
        <v>11</v>
      </c>
    </row>
    <row r="2388" spans="1:15" x14ac:dyDescent="0.25">
      <c r="A2388" t="str">
        <f t="shared" si="37"/>
        <v>62 DayJanuary-March 2024NHS Ayrshire &amp; ArranCervical</v>
      </c>
      <c r="B2388" t="s">
        <v>262</v>
      </c>
      <c r="C2388" t="s">
        <v>258</v>
      </c>
      <c r="D2388" t="s">
        <v>163</v>
      </c>
      <c r="E2388" t="s">
        <v>23</v>
      </c>
      <c r="F2388">
        <v>7</v>
      </c>
      <c r="G2388" t="s">
        <v>306</v>
      </c>
      <c r="H2388" t="s">
        <v>312</v>
      </c>
      <c r="I2388">
        <v>0</v>
      </c>
      <c r="J2388">
        <v>0</v>
      </c>
      <c r="K2388">
        <v>5</v>
      </c>
      <c r="L2388">
        <v>2</v>
      </c>
      <c r="M2388">
        <v>1</v>
      </c>
    </row>
    <row r="2389" spans="1:15" x14ac:dyDescent="0.25">
      <c r="A2389" t="str">
        <f t="shared" si="37"/>
        <v>62 DayJanuary-March 2024NHS Ayrshire &amp; ArranCervical (screened excluded)</v>
      </c>
      <c r="B2389" t="s">
        <v>262</v>
      </c>
      <c r="C2389" t="s">
        <v>258</v>
      </c>
      <c r="D2389" t="s">
        <v>163</v>
      </c>
      <c r="E2389" t="s">
        <v>24</v>
      </c>
      <c r="F2389">
        <v>4</v>
      </c>
      <c r="G2389" t="s">
        <v>306</v>
      </c>
      <c r="H2389" t="s">
        <v>306</v>
      </c>
      <c r="I2389">
        <v>0</v>
      </c>
      <c r="J2389">
        <v>0</v>
      </c>
      <c r="K2389">
        <v>2</v>
      </c>
      <c r="L2389">
        <v>2</v>
      </c>
      <c r="M2389">
        <v>0</v>
      </c>
    </row>
    <row r="2390" spans="1:15" x14ac:dyDescent="0.25">
      <c r="A2390" t="str">
        <f t="shared" si="37"/>
        <v>62 DayJanuary-March 2024NHS Ayrshire &amp; ArranCervical (screened only)</v>
      </c>
      <c r="B2390" t="s">
        <v>262</v>
      </c>
      <c r="C2390" t="s">
        <v>258</v>
      </c>
      <c r="D2390" t="s">
        <v>163</v>
      </c>
      <c r="E2390" t="s">
        <v>25</v>
      </c>
      <c r="F2390">
        <v>3</v>
      </c>
      <c r="G2390" t="s">
        <v>266</v>
      </c>
      <c r="H2390" t="s">
        <v>320</v>
      </c>
      <c r="I2390">
        <v>0</v>
      </c>
      <c r="J2390">
        <v>0</v>
      </c>
      <c r="K2390">
        <v>3</v>
      </c>
      <c r="L2390">
        <v>0</v>
      </c>
      <c r="M2390">
        <v>1</v>
      </c>
    </row>
    <row r="2391" spans="1:15" x14ac:dyDescent="0.25">
      <c r="A2391" t="str">
        <f t="shared" si="37"/>
        <v>62 DayJanuary-March 2024NHS Ayrshire &amp; ArranColorectal</v>
      </c>
      <c r="B2391" t="s">
        <v>262</v>
      </c>
      <c r="C2391" t="s">
        <v>258</v>
      </c>
      <c r="D2391" t="s">
        <v>163</v>
      </c>
      <c r="E2391" t="s">
        <v>26</v>
      </c>
      <c r="F2391">
        <v>72</v>
      </c>
      <c r="G2391" t="s">
        <v>307</v>
      </c>
      <c r="H2391" t="s">
        <v>285</v>
      </c>
      <c r="I2391">
        <v>1</v>
      </c>
      <c r="J2391">
        <v>1.8518518518518501</v>
      </c>
      <c r="K2391">
        <v>53</v>
      </c>
      <c r="L2391">
        <v>7</v>
      </c>
      <c r="M2391">
        <v>32</v>
      </c>
      <c r="N2391">
        <v>13</v>
      </c>
      <c r="O2391">
        <v>32</v>
      </c>
    </row>
    <row r="2392" spans="1:15" x14ac:dyDescent="0.25">
      <c r="A2392" t="str">
        <f t="shared" si="37"/>
        <v>62 DayJanuary-March 2024NHS Ayrshire &amp; ArranColorectal (screened excluded)</v>
      </c>
      <c r="B2392" t="s">
        <v>262</v>
      </c>
      <c r="C2392" t="s">
        <v>258</v>
      </c>
      <c r="D2392" t="s">
        <v>163</v>
      </c>
      <c r="E2392" t="s">
        <v>27</v>
      </c>
      <c r="F2392">
        <v>50</v>
      </c>
      <c r="G2392" t="s">
        <v>307</v>
      </c>
      <c r="H2392" t="s">
        <v>280</v>
      </c>
      <c r="I2392">
        <v>1</v>
      </c>
      <c r="J2392">
        <v>3.125</v>
      </c>
      <c r="K2392">
        <v>31</v>
      </c>
      <c r="L2392">
        <v>3</v>
      </c>
      <c r="M2392">
        <v>14</v>
      </c>
      <c r="N2392">
        <v>18</v>
      </c>
      <c r="O2392">
        <v>36</v>
      </c>
    </row>
    <row r="2393" spans="1:15" x14ac:dyDescent="0.25">
      <c r="A2393" t="str">
        <f t="shared" si="37"/>
        <v>62 DayJanuary-March 2024NHS Ayrshire &amp; ArranColorectal (screened only)</v>
      </c>
      <c r="B2393" t="s">
        <v>262</v>
      </c>
      <c r="C2393" t="s">
        <v>258</v>
      </c>
      <c r="D2393" t="s">
        <v>163</v>
      </c>
      <c r="E2393" t="s">
        <v>28</v>
      </c>
      <c r="F2393">
        <v>22</v>
      </c>
      <c r="G2393" t="s">
        <v>266</v>
      </c>
      <c r="H2393" t="s">
        <v>356</v>
      </c>
      <c r="I2393">
        <v>0</v>
      </c>
      <c r="J2393">
        <v>0</v>
      </c>
      <c r="K2393">
        <v>22</v>
      </c>
      <c r="L2393">
        <v>4</v>
      </c>
      <c r="M2393">
        <v>18</v>
      </c>
      <c r="N2393">
        <v>11</v>
      </c>
      <c r="O2393">
        <v>28</v>
      </c>
    </row>
    <row r="2394" spans="1:15" x14ac:dyDescent="0.25">
      <c r="A2394" t="str">
        <f t="shared" si="37"/>
        <v>62 DayJanuary-March 2024NHS Ayrshire &amp; ArranHead &amp; Neck</v>
      </c>
      <c r="B2394" t="s">
        <v>262</v>
      </c>
      <c r="C2394" t="s">
        <v>258</v>
      </c>
      <c r="D2394" t="s">
        <v>163</v>
      </c>
      <c r="E2394" t="s">
        <v>29</v>
      </c>
      <c r="F2394">
        <v>24</v>
      </c>
      <c r="G2394" t="s">
        <v>336</v>
      </c>
      <c r="H2394" t="s">
        <v>313</v>
      </c>
      <c r="I2394">
        <v>0</v>
      </c>
      <c r="J2394">
        <v>0</v>
      </c>
      <c r="K2394">
        <v>4</v>
      </c>
      <c r="L2394">
        <v>2</v>
      </c>
      <c r="M2394">
        <v>2</v>
      </c>
    </row>
    <row r="2395" spans="1:15" x14ac:dyDescent="0.25">
      <c r="A2395" t="str">
        <f t="shared" si="37"/>
        <v>62 DayJanuary-March 2024NHS Ayrshire &amp; ArranLung</v>
      </c>
      <c r="B2395" t="s">
        <v>262</v>
      </c>
      <c r="C2395" t="s">
        <v>258</v>
      </c>
      <c r="D2395" t="s">
        <v>163</v>
      </c>
      <c r="E2395" t="s">
        <v>30</v>
      </c>
      <c r="F2395">
        <v>70</v>
      </c>
      <c r="G2395" t="s">
        <v>315</v>
      </c>
      <c r="H2395" t="s">
        <v>315</v>
      </c>
      <c r="I2395">
        <v>2</v>
      </c>
      <c r="J2395">
        <v>5.71428571428571</v>
      </c>
      <c r="K2395">
        <v>33</v>
      </c>
      <c r="L2395">
        <v>1</v>
      </c>
      <c r="M2395">
        <v>17</v>
      </c>
      <c r="O2395">
        <v>25</v>
      </c>
    </row>
    <row r="2396" spans="1:15" x14ac:dyDescent="0.25">
      <c r="A2396" t="str">
        <f t="shared" si="37"/>
        <v>62 DayJanuary-March 2024NHS Ayrshire &amp; ArranLymphoma</v>
      </c>
      <c r="B2396" t="s">
        <v>262</v>
      </c>
      <c r="C2396" t="s">
        <v>258</v>
      </c>
      <c r="D2396" t="s">
        <v>163</v>
      </c>
      <c r="E2396" t="s">
        <v>31</v>
      </c>
      <c r="F2396">
        <v>18</v>
      </c>
      <c r="G2396" t="s">
        <v>272</v>
      </c>
      <c r="H2396" t="s">
        <v>310</v>
      </c>
      <c r="I2396">
        <v>1</v>
      </c>
      <c r="J2396">
        <v>9.0909090909090899</v>
      </c>
      <c r="K2396">
        <v>10</v>
      </c>
      <c r="L2396">
        <v>0</v>
      </c>
      <c r="M2396">
        <v>6</v>
      </c>
      <c r="O2396">
        <v>16</v>
      </c>
    </row>
    <row r="2397" spans="1:15" x14ac:dyDescent="0.25">
      <c r="A2397" t="str">
        <f t="shared" si="37"/>
        <v>62 DayJanuary-March 2024NHS Ayrshire &amp; ArranMelanoma</v>
      </c>
      <c r="B2397" t="s">
        <v>262</v>
      </c>
      <c r="C2397" t="s">
        <v>258</v>
      </c>
      <c r="D2397" t="s">
        <v>163</v>
      </c>
      <c r="E2397" t="s">
        <v>32</v>
      </c>
      <c r="F2397">
        <v>33</v>
      </c>
      <c r="G2397" t="s">
        <v>273</v>
      </c>
      <c r="H2397" t="s">
        <v>326</v>
      </c>
      <c r="I2397">
        <v>0</v>
      </c>
      <c r="J2397">
        <v>0</v>
      </c>
      <c r="K2397">
        <v>21</v>
      </c>
      <c r="L2397">
        <v>4</v>
      </c>
      <c r="M2397">
        <v>1</v>
      </c>
      <c r="N2397">
        <v>22</v>
      </c>
    </row>
    <row r="2398" spans="1:15" x14ac:dyDescent="0.25">
      <c r="A2398" t="str">
        <f t="shared" si="37"/>
        <v>62 DayJanuary-March 2024NHS Ayrshire &amp; ArranOvarian</v>
      </c>
      <c r="B2398" t="s">
        <v>262</v>
      </c>
      <c r="C2398" t="s">
        <v>258</v>
      </c>
      <c r="D2398" t="s">
        <v>163</v>
      </c>
      <c r="E2398" t="s">
        <v>33</v>
      </c>
      <c r="F2398">
        <v>11</v>
      </c>
      <c r="G2398" t="s">
        <v>313</v>
      </c>
      <c r="H2398" t="s">
        <v>272</v>
      </c>
      <c r="I2398">
        <v>0</v>
      </c>
      <c r="J2398">
        <v>0</v>
      </c>
      <c r="K2398">
        <v>7</v>
      </c>
      <c r="L2398">
        <v>0</v>
      </c>
      <c r="M2398">
        <v>2</v>
      </c>
    </row>
    <row r="2399" spans="1:15" x14ac:dyDescent="0.25">
      <c r="A2399" t="str">
        <f t="shared" si="37"/>
        <v>62 DayJanuary-March 2024NHS Ayrshire &amp; ArranUpper GI</v>
      </c>
      <c r="B2399" t="s">
        <v>262</v>
      </c>
      <c r="C2399" t="s">
        <v>258</v>
      </c>
      <c r="D2399" t="s">
        <v>163</v>
      </c>
      <c r="E2399" t="s">
        <v>34</v>
      </c>
      <c r="F2399">
        <v>52</v>
      </c>
      <c r="G2399" t="s">
        <v>278</v>
      </c>
      <c r="H2399" t="s">
        <v>334</v>
      </c>
      <c r="I2399">
        <v>0</v>
      </c>
      <c r="J2399">
        <v>0</v>
      </c>
      <c r="K2399">
        <v>16</v>
      </c>
      <c r="L2399">
        <v>1</v>
      </c>
      <c r="M2399">
        <v>4</v>
      </c>
      <c r="O2399">
        <v>13</v>
      </c>
    </row>
    <row r="2400" spans="1:15" x14ac:dyDescent="0.25">
      <c r="A2400" t="str">
        <f t="shared" si="37"/>
        <v>62 DayJanuary-March 2024NHS Ayrshire &amp; ArranUpper GI - Hepatopancreatobiliary</v>
      </c>
      <c r="B2400" t="s">
        <v>262</v>
      </c>
      <c r="C2400" t="s">
        <v>258</v>
      </c>
      <c r="D2400" t="s">
        <v>163</v>
      </c>
      <c r="E2400" t="s">
        <v>203</v>
      </c>
      <c r="F2400">
        <v>27</v>
      </c>
      <c r="G2400" t="s">
        <v>356</v>
      </c>
      <c r="H2400" t="s">
        <v>312</v>
      </c>
      <c r="I2400">
        <v>0</v>
      </c>
      <c r="J2400">
        <v>0</v>
      </c>
      <c r="K2400">
        <v>5</v>
      </c>
      <c r="L2400">
        <v>0</v>
      </c>
      <c r="M2400">
        <v>2</v>
      </c>
    </row>
    <row r="2401" spans="1:15" x14ac:dyDescent="0.25">
      <c r="A2401" t="str">
        <f t="shared" si="37"/>
        <v>62 DayJanuary-March 2024NHS Ayrshire &amp; ArranUpper GI - Oesophagogastric</v>
      </c>
      <c r="B2401" t="s">
        <v>262</v>
      </c>
      <c r="C2401" t="s">
        <v>258</v>
      </c>
      <c r="D2401" t="s">
        <v>163</v>
      </c>
      <c r="E2401" t="s">
        <v>204</v>
      </c>
      <c r="F2401">
        <v>25</v>
      </c>
      <c r="G2401" t="s">
        <v>287</v>
      </c>
      <c r="H2401" t="s">
        <v>310</v>
      </c>
      <c r="I2401">
        <v>0</v>
      </c>
      <c r="J2401">
        <v>0</v>
      </c>
      <c r="K2401">
        <v>11</v>
      </c>
      <c r="L2401">
        <v>1</v>
      </c>
      <c r="M2401">
        <v>2</v>
      </c>
    </row>
    <row r="2402" spans="1:15" x14ac:dyDescent="0.25">
      <c r="A2402" t="str">
        <f t="shared" si="37"/>
        <v>62 DayJanuary-March 2024NHS Ayrshire &amp; ArranUrological</v>
      </c>
      <c r="B2402" t="s">
        <v>262</v>
      </c>
      <c r="C2402" t="s">
        <v>258</v>
      </c>
      <c r="D2402" t="s">
        <v>163</v>
      </c>
      <c r="E2402" t="s">
        <v>205</v>
      </c>
      <c r="F2402">
        <v>89</v>
      </c>
      <c r="G2402" t="s">
        <v>309</v>
      </c>
      <c r="H2402" t="s">
        <v>385</v>
      </c>
      <c r="I2402">
        <v>0</v>
      </c>
      <c r="J2402">
        <v>0</v>
      </c>
      <c r="K2402">
        <v>52</v>
      </c>
      <c r="L2402">
        <v>3</v>
      </c>
      <c r="M2402">
        <v>35</v>
      </c>
      <c r="N2402">
        <v>30</v>
      </c>
      <c r="O2402">
        <v>55</v>
      </c>
    </row>
    <row r="2403" spans="1:15" x14ac:dyDescent="0.25">
      <c r="A2403" t="str">
        <f t="shared" si="37"/>
        <v>62 DayJanuary-March 2024NHS Ayrshire &amp; ArranUrology - Bladder</v>
      </c>
      <c r="B2403" t="s">
        <v>262</v>
      </c>
      <c r="C2403" t="s">
        <v>258</v>
      </c>
      <c r="D2403" t="s">
        <v>163</v>
      </c>
      <c r="E2403" t="s">
        <v>206</v>
      </c>
      <c r="F2403">
        <v>8</v>
      </c>
      <c r="G2403" t="s">
        <v>313</v>
      </c>
      <c r="H2403" t="s">
        <v>313</v>
      </c>
      <c r="I2403">
        <v>0</v>
      </c>
      <c r="J2403">
        <v>0</v>
      </c>
      <c r="K2403">
        <v>4</v>
      </c>
      <c r="L2403">
        <v>0</v>
      </c>
      <c r="M2403">
        <v>1</v>
      </c>
    </row>
    <row r="2404" spans="1:15" x14ac:dyDescent="0.25">
      <c r="A2404" t="str">
        <f t="shared" si="37"/>
        <v>62 DayJanuary-March 2024NHS Ayrshire &amp; ArranUrology - Other</v>
      </c>
      <c r="B2404" t="s">
        <v>262</v>
      </c>
      <c r="C2404" t="s">
        <v>258</v>
      </c>
      <c r="D2404" t="s">
        <v>163</v>
      </c>
      <c r="E2404" t="s">
        <v>207</v>
      </c>
      <c r="F2404">
        <v>10</v>
      </c>
      <c r="G2404" t="s">
        <v>320</v>
      </c>
      <c r="H2404" t="s">
        <v>272</v>
      </c>
      <c r="I2404">
        <v>0</v>
      </c>
      <c r="J2404">
        <v>0</v>
      </c>
      <c r="K2404">
        <v>7</v>
      </c>
      <c r="L2404">
        <v>2</v>
      </c>
      <c r="M2404">
        <v>0</v>
      </c>
    </row>
    <row r="2405" spans="1:15" x14ac:dyDescent="0.25">
      <c r="A2405" t="str">
        <f t="shared" si="37"/>
        <v>62 DayJanuary-March 2024NHS Ayrshire &amp; ArranUrology - Prostate</v>
      </c>
      <c r="B2405" t="s">
        <v>262</v>
      </c>
      <c r="C2405" t="s">
        <v>258</v>
      </c>
      <c r="D2405" t="s">
        <v>163</v>
      </c>
      <c r="E2405" t="s">
        <v>208</v>
      </c>
      <c r="F2405">
        <v>71</v>
      </c>
      <c r="G2405" t="s">
        <v>314</v>
      </c>
      <c r="H2405" t="s">
        <v>329</v>
      </c>
      <c r="I2405">
        <v>0</v>
      </c>
      <c r="J2405">
        <v>0</v>
      </c>
      <c r="K2405">
        <v>41</v>
      </c>
      <c r="L2405">
        <v>1</v>
      </c>
      <c r="M2405">
        <v>34</v>
      </c>
      <c r="O2405">
        <v>56</v>
      </c>
    </row>
    <row r="2406" spans="1:15" x14ac:dyDescent="0.25">
      <c r="A2406" t="str">
        <f t="shared" si="37"/>
        <v>62 DayJanuary-March 2024NHS BordersAll Cancer Types*</v>
      </c>
      <c r="B2406" t="s">
        <v>262</v>
      </c>
      <c r="C2406" t="s">
        <v>258</v>
      </c>
      <c r="D2406" t="s">
        <v>164</v>
      </c>
      <c r="E2406" t="s">
        <v>198</v>
      </c>
      <c r="F2406">
        <v>130</v>
      </c>
      <c r="G2406" t="s">
        <v>290</v>
      </c>
      <c r="H2406" t="s">
        <v>446</v>
      </c>
      <c r="I2406">
        <v>2</v>
      </c>
      <c r="J2406">
        <v>2.32558139534884</v>
      </c>
      <c r="K2406">
        <v>84</v>
      </c>
      <c r="L2406">
        <v>4</v>
      </c>
      <c r="M2406">
        <v>36</v>
      </c>
      <c r="N2406">
        <v>22</v>
      </c>
      <c r="O2406">
        <v>20</v>
      </c>
    </row>
    <row r="2407" spans="1:15" x14ac:dyDescent="0.25">
      <c r="A2407" t="str">
        <f t="shared" si="37"/>
        <v>62 DayJanuary-March 2024NHS BordersAll Cancer Types* (screened excluded)</v>
      </c>
      <c r="B2407" t="s">
        <v>262</v>
      </c>
      <c r="C2407" t="s">
        <v>258</v>
      </c>
      <c r="D2407" t="s">
        <v>164</v>
      </c>
      <c r="E2407" t="s">
        <v>199</v>
      </c>
      <c r="F2407">
        <v>126</v>
      </c>
      <c r="G2407" t="s">
        <v>290</v>
      </c>
      <c r="H2407" t="s">
        <v>394</v>
      </c>
      <c r="I2407">
        <v>2</v>
      </c>
      <c r="J2407">
        <v>2.4390243902439002</v>
      </c>
      <c r="K2407">
        <v>80</v>
      </c>
      <c r="L2407">
        <v>4</v>
      </c>
      <c r="M2407">
        <v>33</v>
      </c>
      <c r="N2407">
        <v>22</v>
      </c>
      <c r="O2407">
        <v>22</v>
      </c>
    </row>
    <row r="2408" spans="1:15" x14ac:dyDescent="0.25">
      <c r="A2408" t="str">
        <f t="shared" si="37"/>
        <v>62 DayJanuary-March 2024NHS BordersAll Cancer Types* (screened only)</v>
      </c>
      <c r="B2408" t="s">
        <v>262</v>
      </c>
      <c r="C2408" t="s">
        <v>258</v>
      </c>
      <c r="D2408" t="s">
        <v>164</v>
      </c>
      <c r="E2408" t="s">
        <v>200</v>
      </c>
      <c r="F2408">
        <v>4</v>
      </c>
      <c r="G2408" t="s">
        <v>266</v>
      </c>
      <c r="H2408" t="s">
        <v>313</v>
      </c>
      <c r="I2408">
        <v>0</v>
      </c>
      <c r="J2408">
        <v>0</v>
      </c>
      <c r="K2408">
        <v>4</v>
      </c>
      <c r="L2408">
        <v>0</v>
      </c>
      <c r="M2408">
        <v>3</v>
      </c>
      <c r="O2408">
        <v>13</v>
      </c>
    </row>
    <row r="2409" spans="1:15" x14ac:dyDescent="0.25">
      <c r="A2409" t="str">
        <f t="shared" si="37"/>
        <v>62 DayJanuary-March 2024NHS BordersBreast</v>
      </c>
      <c r="B2409" t="s">
        <v>262</v>
      </c>
      <c r="C2409" t="s">
        <v>258</v>
      </c>
      <c r="D2409" t="s">
        <v>164</v>
      </c>
      <c r="E2409" t="s">
        <v>22</v>
      </c>
      <c r="F2409">
        <v>15</v>
      </c>
      <c r="G2409" t="s">
        <v>274</v>
      </c>
      <c r="H2409" t="s">
        <v>321</v>
      </c>
      <c r="I2409">
        <v>0</v>
      </c>
      <c r="J2409">
        <v>0</v>
      </c>
      <c r="K2409">
        <v>9</v>
      </c>
      <c r="L2409">
        <v>0</v>
      </c>
      <c r="M2409">
        <v>5</v>
      </c>
      <c r="O2409">
        <v>15</v>
      </c>
    </row>
    <row r="2410" spans="1:15" x14ac:dyDescent="0.25">
      <c r="A2410" t="str">
        <f t="shared" si="37"/>
        <v>62 DayJanuary-March 2024NHS BordersBreast (screened excluded)</v>
      </c>
      <c r="B2410" t="s">
        <v>262</v>
      </c>
      <c r="C2410" t="s">
        <v>258</v>
      </c>
      <c r="D2410" t="s">
        <v>164</v>
      </c>
      <c r="E2410" t="s">
        <v>201</v>
      </c>
      <c r="F2410">
        <v>15</v>
      </c>
      <c r="G2410" t="s">
        <v>274</v>
      </c>
      <c r="H2410" t="s">
        <v>321</v>
      </c>
      <c r="I2410">
        <v>0</v>
      </c>
      <c r="J2410">
        <v>0</v>
      </c>
      <c r="K2410">
        <v>9</v>
      </c>
      <c r="L2410">
        <v>0</v>
      </c>
      <c r="M2410">
        <v>5</v>
      </c>
      <c r="O2410">
        <v>15</v>
      </c>
    </row>
    <row r="2411" spans="1:15" x14ac:dyDescent="0.25">
      <c r="A2411" t="str">
        <f t="shared" si="37"/>
        <v>62 DayJanuary-March 2024NHS BordersCervical</v>
      </c>
      <c r="B2411" t="s">
        <v>262</v>
      </c>
      <c r="C2411" t="s">
        <v>258</v>
      </c>
      <c r="D2411" t="s">
        <v>164</v>
      </c>
      <c r="E2411" t="s">
        <v>23</v>
      </c>
      <c r="F2411">
        <v>1</v>
      </c>
      <c r="G2411" t="s">
        <v>266</v>
      </c>
      <c r="H2411" t="s">
        <v>316</v>
      </c>
      <c r="I2411">
        <v>0</v>
      </c>
      <c r="J2411">
        <v>0</v>
      </c>
      <c r="K2411">
        <v>1</v>
      </c>
      <c r="L2411">
        <v>0</v>
      </c>
      <c r="M2411">
        <v>0</v>
      </c>
    </row>
    <row r="2412" spans="1:15" x14ac:dyDescent="0.25">
      <c r="A2412" t="str">
        <f t="shared" si="37"/>
        <v>62 DayJanuary-March 2024NHS BordersCervical (screened only)</v>
      </c>
      <c r="B2412" t="s">
        <v>262</v>
      </c>
      <c r="C2412" t="s">
        <v>258</v>
      </c>
      <c r="D2412" t="s">
        <v>164</v>
      </c>
      <c r="E2412" t="s">
        <v>25</v>
      </c>
      <c r="F2412">
        <v>1</v>
      </c>
      <c r="G2412" t="s">
        <v>266</v>
      </c>
      <c r="H2412" t="s">
        <v>316</v>
      </c>
      <c r="I2412">
        <v>0</v>
      </c>
      <c r="J2412">
        <v>0</v>
      </c>
      <c r="K2412">
        <v>1</v>
      </c>
      <c r="L2412">
        <v>0</v>
      </c>
      <c r="M2412">
        <v>0</v>
      </c>
    </row>
    <row r="2413" spans="1:15" x14ac:dyDescent="0.25">
      <c r="A2413" t="str">
        <f t="shared" si="37"/>
        <v>62 DayJanuary-March 2024NHS BordersColorectal</v>
      </c>
      <c r="B2413" t="s">
        <v>262</v>
      </c>
      <c r="C2413" t="s">
        <v>258</v>
      </c>
      <c r="D2413" t="s">
        <v>164</v>
      </c>
      <c r="E2413" t="s">
        <v>26</v>
      </c>
      <c r="F2413">
        <v>21</v>
      </c>
      <c r="G2413" t="s">
        <v>320</v>
      </c>
      <c r="H2413" t="s">
        <v>307</v>
      </c>
      <c r="I2413">
        <v>0</v>
      </c>
      <c r="J2413">
        <v>0</v>
      </c>
      <c r="K2413">
        <v>18</v>
      </c>
      <c r="L2413">
        <v>1</v>
      </c>
      <c r="M2413">
        <v>13</v>
      </c>
      <c r="O2413">
        <v>22</v>
      </c>
    </row>
    <row r="2414" spans="1:15" x14ac:dyDescent="0.25">
      <c r="A2414" t="str">
        <f t="shared" si="37"/>
        <v>62 DayJanuary-March 2024NHS BordersColorectal (screened excluded)</v>
      </c>
      <c r="B2414" t="s">
        <v>262</v>
      </c>
      <c r="C2414" t="s">
        <v>258</v>
      </c>
      <c r="D2414" t="s">
        <v>164</v>
      </c>
      <c r="E2414" t="s">
        <v>27</v>
      </c>
      <c r="F2414">
        <v>18</v>
      </c>
      <c r="G2414" t="s">
        <v>320</v>
      </c>
      <c r="H2414" t="s">
        <v>284</v>
      </c>
      <c r="I2414">
        <v>0</v>
      </c>
      <c r="J2414">
        <v>0</v>
      </c>
      <c r="K2414">
        <v>15</v>
      </c>
      <c r="L2414">
        <v>1</v>
      </c>
      <c r="M2414">
        <v>10</v>
      </c>
      <c r="O2414">
        <v>22</v>
      </c>
    </row>
    <row r="2415" spans="1:15" x14ac:dyDescent="0.25">
      <c r="A2415" t="str">
        <f t="shared" si="37"/>
        <v>62 DayJanuary-March 2024NHS BordersColorectal (screened only)</v>
      </c>
      <c r="B2415" t="s">
        <v>262</v>
      </c>
      <c r="C2415" t="s">
        <v>258</v>
      </c>
      <c r="D2415" t="s">
        <v>164</v>
      </c>
      <c r="E2415" t="s">
        <v>28</v>
      </c>
      <c r="F2415">
        <v>3</v>
      </c>
      <c r="G2415" t="s">
        <v>266</v>
      </c>
      <c r="H2415" t="s">
        <v>320</v>
      </c>
      <c r="I2415">
        <v>0</v>
      </c>
      <c r="J2415">
        <v>0</v>
      </c>
      <c r="K2415">
        <v>3</v>
      </c>
      <c r="L2415">
        <v>0</v>
      </c>
      <c r="M2415">
        <v>3</v>
      </c>
      <c r="O2415">
        <v>13</v>
      </c>
    </row>
    <row r="2416" spans="1:15" x14ac:dyDescent="0.25">
      <c r="A2416" t="str">
        <f t="shared" si="37"/>
        <v>62 DayJanuary-March 2024NHS BordersHead &amp; Neck</v>
      </c>
      <c r="B2416" t="s">
        <v>262</v>
      </c>
      <c r="C2416" t="s">
        <v>258</v>
      </c>
      <c r="D2416" t="s">
        <v>164</v>
      </c>
      <c r="E2416" t="s">
        <v>29</v>
      </c>
      <c r="F2416">
        <v>8</v>
      </c>
      <c r="G2416" t="s">
        <v>320</v>
      </c>
      <c r="H2416" t="s">
        <v>312</v>
      </c>
      <c r="I2416">
        <v>0</v>
      </c>
      <c r="J2416">
        <v>0</v>
      </c>
      <c r="K2416">
        <v>5</v>
      </c>
      <c r="L2416">
        <v>0</v>
      </c>
      <c r="M2416">
        <v>3</v>
      </c>
      <c r="O2416">
        <v>25</v>
      </c>
    </row>
    <row r="2417" spans="1:15" x14ac:dyDescent="0.25">
      <c r="A2417" t="str">
        <f t="shared" si="37"/>
        <v>62 DayJanuary-March 2024NHS BordersLung</v>
      </c>
      <c r="B2417" t="s">
        <v>262</v>
      </c>
      <c r="C2417" t="s">
        <v>258</v>
      </c>
      <c r="D2417" t="s">
        <v>164</v>
      </c>
      <c r="E2417" t="s">
        <v>30</v>
      </c>
      <c r="F2417">
        <v>20</v>
      </c>
      <c r="G2417" t="s">
        <v>322</v>
      </c>
      <c r="H2417" t="s">
        <v>273</v>
      </c>
      <c r="I2417">
        <v>2</v>
      </c>
      <c r="J2417">
        <v>16.6666666666667</v>
      </c>
      <c r="K2417">
        <v>10</v>
      </c>
      <c r="L2417">
        <v>1</v>
      </c>
      <c r="M2417">
        <v>1</v>
      </c>
    </row>
    <row r="2418" spans="1:15" x14ac:dyDescent="0.25">
      <c r="A2418" t="str">
        <f t="shared" si="37"/>
        <v>62 DayJanuary-March 2024NHS BordersLymphoma</v>
      </c>
      <c r="B2418" t="s">
        <v>262</v>
      </c>
      <c r="C2418" t="s">
        <v>258</v>
      </c>
      <c r="D2418" t="s">
        <v>164</v>
      </c>
      <c r="E2418" t="s">
        <v>31</v>
      </c>
      <c r="F2418">
        <v>10</v>
      </c>
      <c r="G2418" t="s">
        <v>312</v>
      </c>
      <c r="H2418" t="s">
        <v>312</v>
      </c>
      <c r="I2418">
        <v>0</v>
      </c>
      <c r="J2418">
        <v>0</v>
      </c>
      <c r="K2418">
        <v>5</v>
      </c>
      <c r="L2418">
        <v>0</v>
      </c>
      <c r="M2418">
        <v>1</v>
      </c>
    </row>
    <row r="2419" spans="1:15" x14ac:dyDescent="0.25">
      <c r="A2419" t="str">
        <f t="shared" si="37"/>
        <v>62 DayJanuary-March 2024NHS BordersMelanoma</v>
      </c>
      <c r="B2419" t="s">
        <v>262</v>
      </c>
      <c r="C2419" t="s">
        <v>258</v>
      </c>
      <c r="D2419" t="s">
        <v>164</v>
      </c>
      <c r="E2419" t="s">
        <v>32</v>
      </c>
      <c r="F2419">
        <v>3</v>
      </c>
      <c r="G2419" t="s">
        <v>316</v>
      </c>
      <c r="H2419" t="s">
        <v>306</v>
      </c>
      <c r="I2419">
        <v>0</v>
      </c>
      <c r="J2419">
        <v>0</v>
      </c>
      <c r="K2419">
        <v>2</v>
      </c>
      <c r="L2419">
        <v>0</v>
      </c>
      <c r="M2419">
        <v>0</v>
      </c>
    </row>
    <row r="2420" spans="1:15" x14ac:dyDescent="0.25">
      <c r="A2420" t="str">
        <f t="shared" si="37"/>
        <v>62 DayJanuary-March 2024NHS BordersOvarian</v>
      </c>
      <c r="B2420" t="s">
        <v>262</v>
      </c>
      <c r="C2420" t="s">
        <v>258</v>
      </c>
      <c r="D2420" t="s">
        <v>164</v>
      </c>
      <c r="E2420" t="s">
        <v>33</v>
      </c>
      <c r="F2420">
        <v>2</v>
      </c>
      <c r="G2420" t="s">
        <v>316</v>
      </c>
      <c r="H2420" t="s">
        <v>316</v>
      </c>
      <c r="I2420">
        <v>0</v>
      </c>
      <c r="J2420">
        <v>0</v>
      </c>
      <c r="K2420">
        <v>1</v>
      </c>
      <c r="L2420">
        <v>0</v>
      </c>
      <c r="M2420">
        <v>1</v>
      </c>
    </row>
    <row r="2421" spans="1:15" x14ac:dyDescent="0.25">
      <c r="A2421" t="str">
        <f t="shared" si="37"/>
        <v>62 DayJanuary-March 2024NHS BordersUpper GI</v>
      </c>
      <c r="B2421" t="s">
        <v>262</v>
      </c>
      <c r="C2421" t="s">
        <v>258</v>
      </c>
      <c r="D2421" t="s">
        <v>164</v>
      </c>
      <c r="E2421" t="s">
        <v>34</v>
      </c>
      <c r="F2421">
        <v>11</v>
      </c>
      <c r="G2421" t="s">
        <v>312</v>
      </c>
      <c r="H2421" t="s">
        <v>274</v>
      </c>
      <c r="I2421">
        <v>0</v>
      </c>
      <c r="J2421">
        <v>0</v>
      </c>
      <c r="K2421">
        <v>6</v>
      </c>
      <c r="L2421">
        <v>0</v>
      </c>
      <c r="M2421">
        <v>3</v>
      </c>
      <c r="O2421">
        <v>49</v>
      </c>
    </row>
    <row r="2422" spans="1:15" x14ac:dyDescent="0.25">
      <c r="A2422" t="str">
        <f t="shared" si="37"/>
        <v>62 DayJanuary-March 2024NHS BordersUpper GI - Hepatopancreatobiliary</v>
      </c>
      <c r="B2422" t="s">
        <v>262</v>
      </c>
      <c r="C2422" t="s">
        <v>258</v>
      </c>
      <c r="D2422" t="s">
        <v>164</v>
      </c>
      <c r="E2422" t="s">
        <v>203</v>
      </c>
      <c r="F2422">
        <v>1</v>
      </c>
      <c r="G2422" t="s">
        <v>266</v>
      </c>
      <c r="H2422" t="s">
        <v>316</v>
      </c>
      <c r="I2422">
        <v>0</v>
      </c>
      <c r="J2422">
        <v>0</v>
      </c>
      <c r="K2422">
        <v>1</v>
      </c>
      <c r="L2422">
        <v>0</v>
      </c>
      <c r="M2422">
        <v>0</v>
      </c>
    </row>
    <row r="2423" spans="1:15" x14ac:dyDescent="0.25">
      <c r="A2423" t="str">
        <f t="shared" si="37"/>
        <v>62 DayJanuary-March 2024NHS BordersUpper GI - Oesophagogastric</v>
      </c>
      <c r="B2423" t="s">
        <v>262</v>
      </c>
      <c r="C2423" t="s">
        <v>258</v>
      </c>
      <c r="D2423" t="s">
        <v>164</v>
      </c>
      <c r="E2423" t="s">
        <v>204</v>
      </c>
      <c r="F2423">
        <v>10</v>
      </c>
      <c r="G2423" t="s">
        <v>312</v>
      </c>
      <c r="H2423" t="s">
        <v>312</v>
      </c>
      <c r="I2423">
        <v>0</v>
      </c>
      <c r="J2423">
        <v>0</v>
      </c>
      <c r="K2423">
        <v>5</v>
      </c>
      <c r="L2423">
        <v>0</v>
      </c>
      <c r="M2423">
        <v>3</v>
      </c>
      <c r="O2423">
        <v>49</v>
      </c>
    </row>
    <row r="2424" spans="1:15" x14ac:dyDescent="0.25">
      <c r="A2424" t="str">
        <f t="shared" si="37"/>
        <v>62 DayJanuary-March 2024NHS BordersUrological</v>
      </c>
      <c r="B2424" t="s">
        <v>262</v>
      </c>
      <c r="C2424" t="s">
        <v>258</v>
      </c>
      <c r="D2424" t="s">
        <v>164</v>
      </c>
      <c r="E2424" t="s">
        <v>205</v>
      </c>
      <c r="F2424">
        <v>39</v>
      </c>
      <c r="G2424" t="s">
        <v>273</v>
      </c>
      <c r="H2424" t="s">
        <v>296</v>
      </c>
      <c r="I2424">
        <v>0</v>
      </c>
      <c r="J2424">
        <v>0</v>
      </c>
      <c r="K2424">
        <v>27</v>
      </c>
      <c r="L2424">
        <v>2</v>
      </c>
      <c r="M2424">
        <v>9</v>
      </c>
      <c r="O2424">
        <v>7</v>
      </c>
    </row>
    <row r="2425" spans="1:15" x14ac:dyDescent="0.25">
      <c r="A2425" t="str">
        <f t="shared" si="37"/>
        <v>62 DayJanuary-March 2024NHS BordersUrology - Bladder</v>
      </c>
      <c r="B2425" t="s">
        <v>262</v>
      </c>
      <c r="C2425" t="s">
        <v>258</v>
      </c>
      <c r="D2425" t="s">
        <v>164</v>
      </c>
      <c r="E2425" t="s">
        <v>206</v>
      </c>
      <c r="F2425">
        <v>8</v>
      </c>
      <c r="G2425" t="s">
        <v>316</v>
      </c>
      <c r="H2425" t="s">
        <v>272</v>
      </c>
      <c r="I2425">
        <v>0</v>
      </c>
      <c r="J2425">
        <v>0</v>
      </c>
      <c r="K2425">
        <v>7</v>
      </c>
      <c r="L2425">
        <v>1</v>
      </c>
      <c r="M2425">
        <v>6</v>
      </c>
      <c r="O2425">
        <v>4</v>
      </c>
    </row>
    <row r="2426" spans="1:15" x14ac:dyDescent="0.25">
      <c r="A2426" t="str">
        <f t="shared" si="37"/>
        <v>62 DayJanuary-March 2024NHS BordersUrology - Other</v>
      </c>
      <c r="B2426" t="s">
        <v>262</v>
      </c>
      <c r="C2426" t="s">
        <v>258</v>
      </c>
      <c r="D2426" t="s">
        <v>164</v>
      </c>
      <c r="E2426" t="s">
        <v>207</v>
      </c>
      <c r="F2426">
        <v>7</v>
      </c>
      <c r="G2426" t="s">
        <v>312</v>
      </c>
      <c r="H2426" t="s">
        <v>306</v>
      </c>
      <c r="I2426">
        <v>0</v>
      </c>
      <c r="J2426">
        <v>0</v>
      </c>
      <c r="K2426">
        <v>2</v>
      </c>
      <c r="L2426">
        <v>0</v>
      </c>
      <c r="M2426">
        <v>1</v>
      </c>
    </row>
    <row r="2427" spans="1:15" x14ac:dyDescent="0.25">
      <c r="A2427" t="str">
        <f t="shared" si="37"/>
        <v>62 DayJanuary-March 2024NHS BordersUrology - Prostate</v>
      </c>
      <c r="B2427" t="s">
        <v>262</v>
      </c>
      <c r="C2427" t="s">
        <v>258</v>
      </c>
      <c r="D2427" t="s">
        <v>164</v>
      </c>
      <c r="E2427" t="s">
        <v>208</v>
      </c>
      <c r="F2427">
        <v>24</v>
      </c>
      <c r="G2427" t="s">
        <v>274</v>
      </c>
      <c r="H2427" t="s">
        <v>307</v>
      </c>
      <c r="I2427">
        <v>0</v>
      </c>
      <c r="J2427">
        <v>0</v>
      </c>
      <c r="K2427">
        <v>18</v>
      </c>
      <c r="L2427">
        <v>1</v>
      </c>
      <c r="M2427">
        <v>2</v>
      </c>
    </row>
    <row r="2428" spans="1:15" x14ac:dyDescent="0.25">
      <c r="A2428" t="str">
        <f t="shared" si="37"/>
        <v>62 DayJanuary-March 2024NHS Dumfries &amp; GallowayAll Cancer Types*</v>
      </c>
      <c r="B2428" t="s">
        <v>262</v>
      </c>
      <c r="C2428" t="s">
        <v>258</v>
      </c>
      <c r="D2428" t="s">
        <v>165</v>
      </c>
      <c r="E2428" t="s">
        <v>198</v>
      </c>
      <c r="F2428">
        <v>220</v>
      </c>
      <c r="G2428" t="s">
        <v>485</v>
      </c>
      <c r="H2428" t="s">
        <v>378</v>
      </c>
      <c r="I2428">
        <v>2</v>
      </c>
      <c r="J2428">
        <v>1.6806722689075599</v>
      </c>
      <c r="K2428">
        <v>117</v>
      </c>
      <c r="L2428">
        <v>13</v>
      </c>
      <c r="M2428">
        <v>34</v>
      </c>
      <c r="N2428">
        <v>9</v>
      </c>
      <c r="O2428">
        <v>30</v>
      </c>
    </row>
    <row r="2429" spans="1:15" x14ac:dyDescent="0.25">
      <c r="A2429" t="str">
        <f t="shared" si="37"/>
        <v>62 DayJanuary-March 2024NHS Dumfries &amp; GallowayAll Cancer Types* (screened excluded)</v>
      </c>
      <c r="B2429" t="s">
        <v>262</v>
      </c>
      <c r="C2429" t="s">
        <v>258</v>
      </c>
      <c r="D2429" t="s">
        <v>165</v>
      </c>
      <c r="E2429" t="s">
        <v>199</v>
      </c>
      <c r="F2429">
        <v>214</v>
      </c>
      <c r="G2429" t="s">
        <v>485</v>
      </c>
      <c r="H2429" t="s">
        <v>319</v>
      </c>
      <c r="I2429">
        <v>2</v>
      </c>
      <c r="J2429">
        <v>1.76991150442478</v>
      </c>
      <c r="K2429">
        <v>111</v>
      </c>
      <c r="L2429">
        <v>11</v>
      </c>
      <c r="M2429">
        <v>32</v>
      </c>
      <c r="N2429">
        <v>9</v>
      </c>
      <c r="O2429">
        <v>29</v>
      </c>
    </row>
    <row r="2430" spans="1:15" x14ac:dyDescent="0.25">
      <c r="A2430" t="str">
        <f t="shared" si="37"/>
        <v>62 DayJanuary-March 2024NHS Dumfries &amp; GallowayAll Cancer Types* (screened only)</v>
      </c>
      <c r="B2430" t="s">
        <v>262</v>
      </c>
      <c r="C2430" t="s">
        <v>258</v>
      </c>
      <c r="D2430" t="s">
        <v>165</v>
      </c>
      <c r="E2430" t="s">
        <v>200</v>
      </c>
      <c r="F2430">
        <v>6</v>
      </c>
      <c r="G2430" t="s">
        <v>266</v>
      </c>
      <c r="H2430" t="s">
        <v>274</v>
      </c>
      <c r="I2430">
        <v>0</v>
      </c>
      <c r="J2430">
        <v>0</v>
      </c>
      <c r="K2430">
        <v>6</v>
      </c>
      <c r="L2430">
        <v>2</v>
      </c>
      <c r="M2430">
        <v>2</v>
      </c>
    </row>
    <row r="2431" spans="1:15" x14ac:dyDescent="0.25">
      <c r="A2431" t="str">
        <f t="shared" si="37"/>
        <v>62 DayJanuary-March 2024NHS Dumfries &amp; GallowayBreast</v>
      </c>
      <c r="B2431" t="s">
        <v>262</v>
      </c>
      <c r="C2431" t="s">
        <v>258</v>
      </c>
      <c r="D2431" t="s">
        <v>165</v>
      </c>
      <c r="E2431" t="s">
        <v>22</v>
      </c>
      <c r="F2431">
        <v>23</v>
      </c>
      <c r="G2431" t="s">
        <v>312</v>
      </c>
      <c r="H2431" t="s">
        <v>307</v>
      </c>
      <c r="I2431">
        <v>0</v>
      </c>
      <c r="J2431">
        <v>0</v>
      </c>
      <c r="K2431">
        <v>18</v>
      </c>
      <c r="L2431">
        <v>2</v>
      </c>
      <c r="M2431">
        <v>2</v>
      </c>
    </row>
    <row r="2432" spans="1:15" x14ac:dyDescent="0.25">
      <c r="A2432" t="str">
        <f t="shared" si="37"/>
        <v>62 DayJanuary-March 2024NHS Dumfries &amp; GallowayBreast (screened excluded)</v>
      </c>
      <c r="B2432" t="s">
        <v>262</v>
      </c>
      <c r="C2432" t="s">
        <v>258</v>
      </c>
      <c r="D2432" t="s">
        <v>165</v>
      </c>
      <c r="E2432" t="s">
        <v>201</v>
      </c>
      <c r="F2432">
        <v>23</v>
      </c>
      <c r="G2432" t="s">
        <v>312</v>
      </c>
      <c r="H2432" t="s">
        <v>307</v>
      </c>
      <c r="I2432">
        <v>0</v>
      </c>
      <c r="J2432">
        <v>0</v>
      </c>
      <c r="K2432">
        <v>18</v>
      </c>
      <c r="L2432">
        <v>2</v>
      </c>
      <c r="M2432">
        <v>2</v>
      </c>
    </row>
    <row r="2433" spans="1:15" x14ac:dyDescent="0.25">
      <c r="A2433" t="str">
        <f t="shared" si="37"/>
        <v>62 DayJanuary-March 2024NHS Dumfries &amp; GallowayCervical</v>
      </c>
      <c r="B2433" t="s">
        <v>262</v>
      </c>
      <c r="C2433" t="s">
        <v>258</v>
      </c>
      <c r="D2433" t="s">
        <v>165</v>
      </c>
      <c r="E2433" t="s">
        <v>23</v>
      </c>
      <c r="F2433">
        <v>1</v>
      </c>
      <c r="G2433" t="s">
        <v>266</v>
      </c>
      <c r="H2433" t="s">
        <v>316</v>
      </c>
      <c r="I2433">
        <v>0</v>
      </c>
      <c r="J2433">
        <v>0</v>
      </c>
      <c r="K2433">
        <v>1</v>
      </c>
      <c r="L2433">
        <v>0</v>
      </c>
      <c r="M2433">
        <v>0</v>
      </c>
    </row>
    <row r="2434" spans="1:15" x14ac:dyDescent="0.25">
      <c r="A2434" t="str">
        <f t="shared" si="37"/>
        <v>62 DayJanuary-March 2024NHS Dumfries &amp; GallowayCervical (screened only)</v>
      </c>
      <c r="B2434" t="s">
        <v>262</v>
      </c>
      <c r="C2434" t="s">
        <v>258</v>
      </c>
      <c r="D2434" t="s">
        <v>165</v>
      </c>
      <c r="E2434" t="s">
        <v>25</v>
      </c>
      <c r="F2434">
        <v>1</v>
      </c>
      <c r="G2434" t="s">
        <v>266</v>
      </c>
      <c r="H2434" t="s">
        <v>316</v>
      </c>
      <c r="I2434">
        <v>0</v>
      </c>
      <c r="J2434">
        <v>0</v>
      </c>
      <c r="K2434">
        <v>1</v>
      </c>
      <c r="L2434">
        <v>0</v>
      </c>
      <c r="M2434">
        <v>0</v>
      </c>
    </row>
    <row r="2435" spans="1:15" x14ac:dyDescent="0.25">
      <c r="A2435" t="str">
        <f t="shared" ref="A2435:A2498" si="38">CONCATENATE(B2435,C2435,D2435,E2435)</f>
        <v>62 DayJanuary-March 2024NHS Dumfries &amp; GallowayColorectal</v>
      </c>
      <c r="B2435" t="s">
        <v>262</v>
      </c>
      <c r="C2435" t="s">
        <v>258</v>
      </c>
      <c r="D2435" t="s">
        <v>165</v>
      </c>
      <c r="E2435" t="s">
        <v>26</v>
      </c>
      <c r="F2435">
        <v>29</v>
      </c>
      <c r="G2435" t="s">
        <v>310</v>
      </c>
      <c r="H2435" t="s">
        <v>307</v>
      </c>
      <c r="I2435">
        <v>0</v>
      </c>
      <c r="J2435">
        <v>0</v>
      </c>
      <c r="K2435">
        <v>18</v>
      </c>
      <c r="L2435">
        <v>2</v>
      </c>
      <c r="M2435">
        <v>8</v>
      </c>
      <c r="O2435">
        <v>29</v>
      </c>
    </row>
    <row r="2436" spans="1:15" x14ac:dyDescent="0.25">
      <c r="A2436" t="str">
        <f t="shared" si="38"/>
        <v>62 DayJanuary-March 2024NHS Dumfries &amp; GallowayColorectal (screened excluded)</v>
      </c>
      <c r="B2436" t="s">
        <v>262</v>
      </c>
      <c r="C2436" t="s">
        <v>258</v>
      </c>
      <c r="D2436" t="s">
        <v>165</v>
      </c>
      <c r="E2436" t="s">
        <v>27</v>
      </c>
      <c r="F2436">
        <v>24</v>
      </c>
      <c r="G2436" t="s">
        <v>310</v>
      </c>
      <c r="H2436" t="s">
        <v>311</v>
      </c>
      <c r="I2436">
        <v>0</v>
      </c>
      <c r="J2436">
        <v>0</v>
      </c>
      <c r="K2436">
        <v>13</v>
      </c>
      <c r="L2436">
        <v>0</v>
      </c>
      <c r="M2436">
        <v>6</v>
      </c>
      <c r="O2436">
        <v>15</v>
      </c>
    </row>
    <row r="2437" spans="1:15" x14ac:dyDescent="0.25">
      <c r="A2437" t="str">
        <f t="shared" si="38"/>
        <v>62 DayJanuary-March 2024NHS Dumfries &amp; GallowayColorectal (screened only)</v>
      </c>
      <c r="B2437" t="s">
        <v>262</v>
      </c>
      <c r="C2437" t="s">
        <v>258</v>
      </c>
      <c r="D2437" t="s">
        <v>165</v>
      </c>
      <c r="E2437" t="s">
        <v>28</v>
      </c>
      <c r="F2437">
        <v>5</v>
      </c>
      <c r="G2437" t="s">
        <v>266</v>
      </c>
      <c r="H2437" t="s">
        <v>312</v>
      </c>
      <c r="I2437">
        <v>0</v>
      </c>
      <c r="J2437">
        <v>0</v>
      </c>
      <c r="K2437">
        <v>5</v>
      </c>
      <c r="L2437">
        <v>2</v>
      </c>
      <c r="M2437">
        <v>2</v>
      </c>
    </row>
    <row r="2438" spans="1:15" x14ac:dyDescent="0.25">
      <c r="A2438" t="str">
        <f t="shared" si="38"/>
        <v>62 DayJanuary-March 2024NHS Dumfries &amp; GallowayHead &amp; Neck</v>
      </c>
      <c r="B2438" t="s">
        <v>262</v>
      </c>
      <c r="C2438" t="s">
        <v>258</v>
      </c>
      <c r="D2438" t="s">
        <v>165</v>
      </c>
      <c r="E2438" t="s">
        <v>29</v>
      </c>
      <c r="F2438">
        <v>12</v>
      </c>
      <c r="G2438" t="s">
        <v>312</v>
      </c>
      <c r="H2438" t="s">
        <v>272</v>
      </c>
      <c r="I2438">
        <v>0</v>
      </c>
      <c r="J2438">
        <v>0</v>
      </c>
      <c r="K2438">
        <v>7</v>
      </c>
      <c r="L2438">
        <v>0</v>
      </c>
      <c r="M2438">
        <v>2</v>
      </c>
    </row>
    <row r="2439" spans="1:15" x14ac:dyDescent="0.25">
      <c r="A2439" t="str">
        <f t="shared" si="38"/>
        <v>62 DayJanuary-March 2024NHS Dumfries &amp; GallowayLung</v>
      </c>
      <c r="B2439" t="s">
        <v>262</v>
      </c>
      <c r="C2439" t="s">
        <v>258</v>
      </c>
      <c r="D2439" t="s">
        <v>165</v>
      </c>
      <c r="E2439" t="s">
        <v>30</v>
      </c>
      <c r="F2439">
        <v>35</v>
      </c>
      <c r="G2439" t="s">
        <v>334</v>
      </c>
      <c r="H2439" t="s">
        <v>286</v>
      </c>
      <c r="I2439">
        <v>0</v>
      </c>
      <c r="J2439">
        <v>0</v>
      </c>
      <c r="K2439">
        <v>19</v>
      </c>
      <c r="L2439">
        <v>2</v>
      </c>
      <c r="M2439">
        <v>6</v>
      </c>
      <c r="O2439">
        <v>34</v>
      </c>
    </row>
    <row r="2440" spans="1:15" x14ac:dyDescent="0.25">
      <c r="A2440" t="str">
        <f t="shared" si="38"/>
        <v>62 DayJanuary-March 2024NHS Dumfries &amp; GallowayLymphoma</v>
      </c>
      <c r="B2440" t="s">
        <v>262</v>
      </c>
      <c r="C2440" t="s">
        <v>258</v>
      </c>
      <c r="D2440" t="s">
        <v>165</v>
      </c>
      <c r="E2440" t="s">
        <v>31</v>
      </c>
      <c r="F2440">
        <v>13</v>
      </c>
      <c r="G2440" t="s">
        <v>321</v>
      </c>
      <c r="H2440" t="s">
        <v>313</v>
      </c>
      <c r="I2440">
        <v>0</v>
      </c>
      <c r="J2440">
        <v>0</v>
      </c>
      <c r="K2440">
        <v>4</v>
      </c>
      <c r="L2440">
        <v>0</v>
      </c>
      <c r="M2440">
        <v>3</v>
      </c>
      <c r="O2440">
        <v>13</v>
      </c>
    </row>
    <row r="2441" spans="1:15" x14ac:dyDescent="0.25">
      <c r="A2441" t="str">
        <f t="shared" si="38"/>
        <v>62 DayJanuary-March 2024NHS Dumfries &amp; GallowayMelanoma</v>
      </c>
      <c r="B2441" t="s">
        <v>262</v>
      </c>
      <c r="C2441" t="s">
        <v>258</v>
      </c>
      <c r="D2441" t="s">
        <v>165</v>
      </c>
      <c r="E2441" t="s">
        <v>32</v>
      </c>
      <c r="F2441">
        <v>5</v>
      </c>
      <c r="G2441" t="s">
        <v>320</v>
      </c>
      <c r="H2441" t="s">
        <v>306</v>
      </c>
      <c r="I2441">
        <v>0</v>
      </c>
      <c r="J2441">
        <v>0</v>
      </c>
      <c r="K2441">
        <v>2</v>
      </c>
      <c r="L2441">
        <v>0</v>
      </c>
      <c r="M2441">
        <v>0</v>
      </c>
    </row>
    <row r="2442" spans="1:15" x14ac:dyDescent="0.25">
      <c r="A2442" t="str">
        <f t="shared" si="38"/>
        <v>62 DayJanuary-March 2024NHS Dumfries &amp; GallowayOvarian</v>
      </c>
      <c r="B2442" t="s">
        <v>262</v>
      </c>
      <c r="C2442" t="s">
        <v>258</v>
      </c>
      <c r="D2442" t="s">
        <v>165</v>
      </c>
      <c r="E2442" t="s">
        <v>33</v>
      </c>
      <c r="F2442">
        <v>6</v>
      </c>
      <c r="G2442" t="s">
        <v>312</v>
      </c>
      <c r="H2442" t="s">
        <v>316</v>
      </c>
      <c r="I2442">
        <v>0</v>
      </c>
      <c r="J2442">
        <v>0</v>
      </c>
      <c r="K2442">
        <v>1</v>
      </c>
      <c r="L2442">
        <v>0</v>
      </c>
      <c r="M2442">
        <v>1</v>
      </c>
    </row>
    <row r="2443" spans="1:15" x14ac:dyDescent="0.25">
      <c r="A2443" t="str">
        <f t="shared" si="38"/>
        <v>62 DayJanuary-March 2024NHS Dumfries &amp; GallowayUpper GI</v>
      </c>
      <c r="B2443" t="s">
        <v>262</v>
      </c>
      <c r="C2443" t="s">
        <v>258</v>
      </c>
      <c r="D2443" t="s">
        <v>165</v>
      </c>
      <c r="E2443" t="s">
        <v>34</v>
      </c>
      <c r="F2443">
        <v>21</v>
      </c>
      <c r="G2443" t="s">
        <v>272</v>
      </c>
      <c r="H2443" t="s">
        <v>287</v>
      </c>
      <c r="I2443">
        <v>1</v>
      </c>
      <c r="J2443">
        <v>7.1428571428571397</v>
      </c>
      <c r="K2443">
        <v>13</v>
      </c>
      <c r="L2443">
        <v>0</v>
      </c>
      <c r="M2443">
        <v>1</v>
      </c>
    </row>
    <row r="2444" spans="1:15" x14ac:dyDescent="0.25">
      <c r="A2444" t="str">
        <f t="shared" si="38"/>
        <v>62 DayJanuary-March 2024NHS Dumfries &amp; GallowayUpper GI - Hepatopancreatobiliary</v>
      </c>
      <c r="B2444" t="s">
        <v>262</v>
      </c>
      <c r="C2444" t="s">
        <v>258</v>
      </c>
      <c r="D2444" t="s">
        <v>165</v>
      </c>
      <c r="E2444" t="s">
        <v>203</v>
      </c>
      <c r="F2444">
        <v>11</v>
      </c>
      <c r="G2444" t="s">
        <v>320</v>
      </c>
      <c r="H2444" t="s">
        <v>322</v>
      </c>
      <c r="I2444">
        <v>0</v>
      </c>
      <c r="J2444">
        <v>0</v>
      </c>
      <c r="K2444">
        <v>8</v>
      </c>
      <c r="L2444">
        <v>0</v>
      </c>
      <c r="M2444">
        <v>0</v>
      </c>
    </row>
    <row r="2445" spans="1:15" x14ac:dyDescent="0.25">
      <c r="A2445" t="str">
        <f t="shared" si="38"/>
        <v>62 DayJanuary-March 2024NHS Dumfries &amp; GallowayUpper GI - Oesophagogastric</v>
      </c>
      <c r="B2445" t="s">
        <v>262</v>
      </c>
      <c r="C2445" t="s">
        <v>258</v>
      </c>
      <c r="D2445" t="s">
        <v>165</v>
      </c>
      <c r="E2445" t="s">
        <v>204</v>
      </c>
      <c r="F2445">
        <v>10</v>
      </c>
      <c r="G2445" t="s">
        <v>313</v>
      </c>
      <c r="H2445" t="s">
        <v>274</v>
      </c>
      <c r="I2445">
        <v>1</v>
      </c>
      <c r="J2445">
        <v>16.6666666666667</v>
      </c>
      <c r="K2445">
        <v>5</v>
      </c>
      <c r="L2445">
        <v>0</v>
      </c>
      <c r="M2445">
        <v>1</v>
      </c>
    </row>
    <row r="2446" spans="1:15" x14ac:dyDescent="0.25">
      <c r="A2446" t="str">
        <f t="shared" si="38"/>
        <v>62 DayJanuary-March 2024NHS Dumfries &amp; GallowayUrological</v>
      </c>
      <c r="B2446" t="s">
        <v>262</v>
      </c>
      <c r="C2446" t="s">
        <v>258</v>
      </c>
      <c r="D2446" t="s">
        <v>165</v>
      </c>
      <c r="E2446" t="s">
        <v>205</v>
      </c>
      <c r="F2446">
        <v>75</v>
      </c>
      <c r="G2446" t="s">
        <v>292</v>
      </c>
      <c r="H2446" t="s">
        <v>315</v>
      </c>
      <c r="I2446">
        <v>1</v>
      </c>
      <c r="J2446">
        <v>2.8571428571428599</v>
      </c>
      <c r="K2446">
        <v>34</v>
      </c>
      <c r="L2446">
        <v>7</v>
      </c>
      <c r="M2446">
        <v>11</v>
      </c>
      <c r="N2446">
        <v>21</v>
      </c>
      <c r="O2446">
        <v>40</v>
      </c>
    </row>
    <row r="2447" spans="1:15" x14ac:dyDescent="0.25">
      <c r="A2447" t="str">
        <f t="shared" si="38"/>
        <v>62 DayJanuary-March 2024NHS Dumfries &amp; GallowayUrology - Bladder</v>
      </c>
      <c r="B2447" t="s">
        <v>262</v>
      </c>
      <c r="C2447" t="s">
        <v>258</v>
      </c>
      <c r="D2447" t="s">
        <v>165</v>
      </c>
      <c r="E2447" t="s">
        <v>206</v>
      </c>
      <c r="F2447">
        <v>16</v>
      </c>
      <c r="G2447" t="s">
        <v>312</v>
      </c>
      <c r="H2447" t="s">
        <v>310</v>
      </c>
      <c r="I2447">
        <v>0</v>
      </c>
      <c r="J2447">
        <v>0</v>
      </c>
      <c r="K2447">
        <v>11</v>
      </c>
      <c r="L2447">
        <v>3</v>
      </c>
      <c r="M2447">
        <v>3</v>
      </c>
      <c r="N2447">
        <v>12</v>
      </c>
      <c r="O2447">
        <v>35</v>
      </c>
    </row>
    <row r="2448" spans="1:15" x14ac:dyDescent="0.25">
      <c r="A2448" t="str">
        <f t="shared" si="38"/>
        <v>62 DayJanuary-March 2024NHS Dumfries &amp; GallowayUrology - Other</v>
      </c>
      <c r="B2448" t="s">
        <v>262</v>
      </c>
      <c r="C2448" t="s">
        <v>258</v>
      </c>
      <c r="D2448" t="s">
        <v>165</v>
      </c>
      <c r="E2448" t="s">
        <v>207</v>
      </c>
      <c r="F2448">
        <v>13</v>
      </c>
      <c r="G2448" t="s">
        <v>322</v>
      </c>
      <c r="H2448" t="s">
        <v>312</v>
      </c>
      <c r="I2448">
        <v>1</v>
      </c>
      <c r="J2448">
        <v>20</v>
      </c>
      <c r="K2448">
        <v>4</v>
      </c>
      <c r="L2448">
        <v>0</v>
      </c>
      <c r="M2448">
        <v>3</v>
      </c>
      <c r="O2448">
        <v>18</v>
      </c>
    </row>
    <row r="2449" spans="1:15" x14ac:dyDescent="0.25">
      <c r="A2449" t="str">
        <f t="shared" si="38"/>
        <v>62 DayJanuary-March 2024NHS Dumfries &amp; GallowayUrology - Prostate</v>
      </c>
      <c r="B2449" t="s">
        <v>262</v>
      </c>
      <c r="C2449" t="s">
        <v>258</v>
      </c>
      <c r="D2449" t="s">
        <v>165</v>
      </c>
      <c r="E2449" t="s">
        <v>208</v>
      </c>
      <c r="F2449">
        <v>46</v>
      </c>
      <c r="G2449" t="s">
        <v>296</v>
      </c>
      <c r="H2449" t="s">
        <v>286</v>
      </c>
      <c r="I2449">
        <v>0</v>
      </c>
      <c r="J2449">
        <v>0</v>
      </c>
      <c r="K2449">
        <v>19</v>
      </c>
      <c r="L2449">
        <v>4</v>
      </c>
      <c r="M2449">
        <v>5</v>
      </c>
      <c r="N2449">
        <v>34</v>
      </c>
      <c r="O2449">
        <v>41</v>
      </c>
    </row>
    <row r="2450" spans="1:15" x14ac:dyDescent="0.25">
      <c r="A2450" t="str">
        <f t="shared" si="38"/>
        <v>62 DayJanuary-March 2024NHS FifeAll Cancer Types*</v>
      </c>
      <c r="B2450" t="s">
        <v>262</v>
      </c>
      <c r="C2450" t="s">
        <v>258</v>
      </c>
      <c r="D2450" t="s">
        <v>166</v>
      </c>
      <c r="E2450" t="s">
        <v>198</v>
      </c>
      <c r="F2450">
        <v>445</v>
      </c>
      <c r="G2450" t="s">
        <v>486</v>
      </c>
      <c r="H2450" t="s">
        <v>487</v>
      </c>
      <c r="I2450">
        <v>15</v>
      </c>
      <c r="J2450">
        <v>6.3025210084033603</v>
      </c>
      <c r="K2450">
        <v>223</v>
      </c>
      <c r="L2450">
        <v>43</v>
      </c>
      <c r="M2450">
        <v>69</v>
      </c>
      <c r="N2450">
        <v>14</v>
      </c>
      <c r="O2450">
        <v>14</v>
      </c>
    </row>
    <row r="2451" spans="1:15" x14ac:dyDescent="0.25">
      <c r="A2451" t="str">
        <f t="shared" si="38"/>
        <v>62 DayJanuary-March 2024NHS FifeAll Cancer Types* (screened excluded)</v>
      </c>
      <c r="B2451" t="s">
        <v>262</v>
      </c>
      <c r="C2451" t="s">
        <v>258</v>
      </c>
      <c r="D2451" t="s">
        <v>166</v>
      </c>
      <c r="E2451" t="s">
        <v>199</v>
      </c>
      <c r="F2451">
        <v>426</v>
      </c>
      <c r="G2451" t="s">
        <v>486</v>
      </c>
      <c r="H2451" t="s">
        <v>482</v>
      </c>
      <c r="I2451">
        <v>15</v>
      </c>
      <c r="J2451">
        <v>6.8493150684931496</v>
      </c>
      <c r="K2451">
        <v>204</v>
      </c>
      <c r="L2451">
        <v>39</v>
      </c>
      <c r="M2451">
        <v>61</v>
      </c>
      <c r="N2451">
        <v>15</v>
      </c>
      <c r="O2451">
        <v>14</v>
      </c>
    </row>
    <row r="2452" spans="1:15" x14ac:dyDescent="0.25">
      <c r="A2452" t="str">
        <f t="shared" si="38"/>
        <v>62 DayJanuary-March 2024NHS FifeAll Cancer Types* (screened only)</v>
      </c>
      <c r="B2452" t="s">
        <v>262</v>
      </c>
      <c r="C2452" t="s">
        <v>258</v>
      </c>
      <c r="D2452" t="s">
        <v>166</v>
      </c>
      <c r="E2452" t="s">
        <v>200</v>
      </c>
      <c r="F2452">
        <v>19</v>
      </c>
      <c r="G2452" t="s">
        <v>266</v>
      </c>
      <c r="H2452" t="s">
        <v>286</v>
      </c>
      <c r="I2452">
        <v>0</v>
      </c>
      <c r="J2452">
        <v>0</v>
      </c>
      <c r="K2452">
        <v>19</v>
      </c>
      <c r="L2452">
        <v>4</v>
      </c>
      <c r="M2452">
        <v>8</v>
      </c>
      <c r="N2452">
        <v>9</v>
      </c>
      <c r="O2452">
        <v>16</v>
      </c>
    </row>
    <row r="2453" spans="1:15" x14ac:dyDescent="0.25">
      <c r="A2453" t="str">
        <f t="shared" si="38"/>
        <v>62 DayJanuary-March 2024NHS FifeBreast</v>
      </c>
      <c r="B2453" t="s">
        <v>262</v>
      </c>
      <c r="C2453" t="s">
        <v>258</v>
      </c>
      <c r="D2453" t="s">
        <v>166</v>
      </c>
      <c r="E2453" t="s">
        <v>22</v>
      </c>
      <c r="F2453">
        <v>66</v>
      </c>
      <c r="G2453" t="s">
        <v>296</v>
      </c>
      <c r="H2453" t="s">
        <v>386</v>
      </c>
      <c r="I2453">
        <v>0</v>
      </c>
      <c r="J2453">
        <v>0</v>
      </c>
      <c r="K2453">
        <v>39</v>
      </c>
      <c r="L2453">
        <v>7</v>
      </c>
      <c r="M2453">
        <v>17</v>
      </c>
      <c r="N2453">
        <v>5</v>
      </c>
      <c r="O2453">
        <v>20</v>
      </c>
    </row>
    <row r="2454" spans="1:15" x14ac:dyDescent="0.25">
      <c r="A2454" t="str">
        <f t="shared" si="38"/>
        <v>62 DayJanuary-March 2024NHS FifeBreast (screened excluded)</v>
      </c>
      <c r="B2454" t="s">
        <v>262</v>
      </c>
      <c r="C2454" t="s">
        <v>258</v>
      </c>
      <c r="D2454" t="s">
        <v>166</v>
      </c>
      <c r="E2454" t="s">
        <v>201</v>
      </c>
      <c r="F2454">
        <v>66</v>
      </c>
      <c r="G2454" t="s">
        <v>296</v>
      </c>
      <c r="H2454" t="s">
        <v>386</v>
      </c>
      <c r="I2454">
        <v>0</v>
      </c>
      <c r="J2454">
        <v>0</v>
      </c>
      <c r="K2454">
        <v>39</v>
      </c>
      <c r="L2454">
        <v>7</v>
      </c>
      <c r="M2454">
        <v>17</v>
      </c>
      <c r="N2454">
        <v>5</v>
      </c>
      <c r="O2454">
        <v>20</v>
      </c>
    </row>
    <row r="2455" spans="1:15" x14ac:dyDescent="0.25">
      <c r="A2455" t="str">
        <f t="shared" si="38"/>
        <v>62 DayJanuary-March 2024NHS FifeCervical</v>
      </c>
      <c r="B2455" t="s">
        <v>262</v>
      </c>
      <c r="C2455" t="s">
        <v>258</v>
      </c>
      <c r="D2455" t="s">
        <v>166</v>
      </c>
      <c r="E2455" t="s">
        <v>23</v>
      </c>
      <c r="F2455">
        <v>2</v>
      </c>
      <c r="G2455" t="s">
        <v>266</v>
      </c>
      <c r="H2455" t="s">
        <v>306</v>
      </c>
      <c r="I2455">
        <v>0</v>
      </c>
      <c r="J2455">
        <v>0</v>
      </c>
      <c r="K2455">
        <v>2</v>
      </c>
      <c r="L2455">
        <v>1</v>
      </c>
      <c r="M2455">
        <v>1</v>
      </c>
    </row>
    <row r="2456" spans="1:15" x14ac:dyDescent="0.25">
      <c r="A2456" t="str">
        <f t="shared" si="38"/>
        <v>62 DayJanuary-March 2024NHS FifeCervical (screened only)</v>
      </c>
      <c r="B2456" t="s">
        <v>262</v>
      </c>
      <c r="C2456" t="s">
        <v>258</v>
      </c>
      <c r="D2456" t="s">
        <v>166</v>
      </c>
      <c r="E2456" t="s">
        <v>25</v>
      </c>
      <c r="F2456">
        <v>2</v>
      </c>
      <c r="G2456" t="s">
        <v>266</v>
      </c>
      <c r="H2456" t="s">
        <v>306</v>
      </c>
      <c r="I2456">
        <v>0</v>
      </c>
      <c r="J2456">
        <v>0</v>
      </c>
      <c r="K2456">
        <v>2</v>
      </c>
      <c r="L2456">
        <v>1</v>
      </c>
      <c r="M2456">
        <v>1</v>
      </c>
    </row>
    <row r="2457" spans="1:15" x14ac:dyDescent="0.25">
      <c r="A2457" t="str">
        <f t="shared" si="38"/>
        <v>62 DayJanuary-March 2024NHS FifeColorectal</v>
      </c>
      <c r="B2457" t="s">
        <v>262</v>
      </c>
      <c r="C2457" t="s">
        <v>258</v>
      </c>
      <c r="D2457" t="s">
        <v>166</v>
      </c>
      <c r="E2457" t="s">
        <v>26</v>
      </c>
      <c r="F2457">
        <v>64</v>
      </c>
      <c r="G2457" t="s">
        <v>328</v>
      </c>
      <c r="H2457" t="s">
        <v>369</v>
      </c>
      <c r="I2457">
        <v>0</v>
      </c>
      <c r="J2457">
        <v>0</v>
      </c>
      <c r="K2457">
        <v>38</v>
      </c>
      <c r="L2457">
        <v>9</v>
      </c>
      <c r="M2457">
        <v>10</v>
      </c>
      <c r="N2457">
        <v>16</v>
      </c>
      <c r="O2457">
        <v>14</v>
      </c>
    </row>
    <row r="2458" spans="1:15" x14ac:dyDescent="0.25">
      <c r="A2458" t="str">
        <f t="shared" si="38"/>
        <v>62 DayJanuary-March 2024NHS FifeColorectal (screened excluded)</v>
      </c>
      <c r="B2458" t="s">
        <v>262</v>
      </c>
      <c r="C2458" t="s">
        <v>258</v>
      </c>
      <c r="D2458" t="s">
        <v>166</v>
      </c>
      <c r="E2458" t="s">
        <v>27</v>
      </c>
      <c r="F2458">
        <v>47</v>
      </c>
      <c r="G2458" t="s">
        <v>328</v>
      </c>
      <c r="H2458" t="s">
        <v>326</v>
      </c>
      <c r="I2458">
        <v>0</v>
      </c>
      <c r="J2458">
        <v>0</v>
      </c>
      <c r="K2458">
        <v>21</v>
      </c>
      <c r="L2458">
        <v>6</v>
      </c>
      <c r="M2458">
        <v>3</v>
      </c>
      <c r="N2458">
        <v>22</v>
      </c>
      <c r="O2458">
        <v>7</v>
      </c>
    </row>
    <row r="2459" spans="1:15" x14ac:dyDescent="0.25">
      <c r="A2459" t="str">
        <f t="shared" si="38"/>
        <v>62 DayJanuary-March 2024NHS FifeColorectal (screened only)</v>
      </c>
      <c r="B2459" t="s">
        <v>262</v>
      </c>
      <c r="C2459" t="s">
        <v>258</v>
      </c>
      <c r="D2459" t="s">
        <v>166</v>
      </c>
      <c r="E2459" t="s">
        <v>28</v>
      </c>
      <c r="F2459">
        <v>17</v>
      </c>
      <c r="G2459" t="s">
        <v>266</v>
      </c>
      <c r="H2459" t="s">
        <v>302</v>
      </c>
      <c r="I2459">
        <v>0</v>
      </c>
      <c r="J2459">
        <v>0</v>
      </c>
      <c r="K2459">
        <v>17</v>
      </c>
      <c r="L2459">
        <v>3</v>
      </c>
      <c r="M2459">
        <v>7</v>
      </c>
      <c r="N2459">
        <v>7</v>
      </c>
      <c r="O2459">
        <v>17</v>
      </c>
    </row>
    <row r="2460" spans="1:15" x14ac:dyDescent="0.25">
      <c r="A2460" t="str">
        <f t="shared" si="38"/>
        <v>62 DayJanuary-March 2024NHS FifeHead &amp; Neck</v>
      </c>
      <c r="B2460" t="s">
        <v>262</v>
      </c>
      <c r="C2460" t="s">
        <v>258</v>
      </c>
      <c r="D2460" t="s">
        <v>166</v>
      </c>
      <c r="E2460" t="s">
        <v>29</v>
      </c>
      <c r="F2460">
        <v>14</v>
      </c>
      <c r="G2460" t="s">
        <v>272</v>
      </c>
      <c r="H2460" t="s">
        <v>272</v>
      </c>
      <c r="I2460">
        <v>2</v>
      </c>
      <c r="J2460">
        <v>28.571428571428601</v>
      </c>
      <c r="K2460">
        <v>5</v>
      </c>
      <c r="L2460">
        <v>0</v>
      </c>
      <c r="M2460">
        <v>4</v>
      </c>
      <c r="O2460">
        <v>16</v>
      </c>
    </row>
    <row r="2461" spans="1:15" x14ac:dyDescent="0.25">
      <c r="A2461" t="str">
        <f t="shared" si="38"/>
        <v>62 DayJanuary-March 2024NHS FifeLung</v>
      </c>
      <c r="B2461" t="s">
        <v>262</v>
      </c>
      <c r="C2461" t="s">
        <v>258</v>
      </c>
      <c r="D2461" t="s">
        <v>166</v>
      </c>
      <c r="E2461" t="s">
        <v>30</v>
      </c>
      <c r="F2461">
        <v>79</v>
      </c>
      <c r="G2461" t="s">
        <v>292</v>
      </c>
      <c r="H2461" t="s">
        <v>386</v>
      </c>
      <c r="I2461">
        <v>7</v>
      </c>
      <c r="J2461">
        <v>17.948717948717899</v>
      </c>
      <c r="K2461">
        <v>32</v>
      </c>
      <c r="L2461">
        <v>5</v>
      </c>
      <c r="M2461">
        <v>10</v>
      </c>
      <c r="N2461">
        <v>20</v>
      </c>
      <c r="O2461">
        <v>32</v>
      </c>
    </row>
    <row r="2462" spans="1:15" x14ac:dyDescent="0.25">
      <c r="A2462" t="str">
        <f t="shared" si="38"/>
        <v>62 DayJanuary-March 2024NHS FifeLymphoma</v>
      </c>
      <c r="B2462" t="s">
        <v>262</v>
      </c>
      <c r="C2462" t="s">
        <v>258</v>
      </c>
      <c r="D2462" t="s">
        <v>166</v>
      </c>
      <c r="E2462" t="s">
        <v>31</v>
      </c>
      <c r="F2462">
        <v>25</v>
      </c>
      <c r="G2462" t="s">
        <v>356</v>
      </c>
      <c r="H2462" t="s">
        <v>320</v>
      </c>
      <c r="I2462">
        <v>2</v>
      </c>
      <c r="J2462">
        <v>66.6666666666667</v>
      </c>
      <c r="K2462">
        <v>1</v>
      </c>
      <c r="L2462">
        <v>0</v>
      </c>
      <c r="M2462">
        <v>0</v>
      </c>
    </row>
    <row r="2463" spans="1:15" x14ac:dyDescent="0.25">
      <c r="A2463" t="str">
        <f t="shared" si="38"/>
        <v>62 DayJanuary-March 2024NHS FifeMelanoma</v>
      </c>
      <c r="B2463" t="s">
        <v>262</v>
      </c>
      <c r="C2463" t="s">
        <v>258</v>
      </c>
      <c r="D2463" t="s">
        <v>166</v>
      </c>
      <c r="E2463" t="s">
        <v>32</v>
      </c>
      <c r="F2463">
        <v>13</v>
      </c>
      <c r="G2463" t="s">
        <v>312</v>
      </c>
      <c r="H2463" t="s">
        <v>322</v>
      </c>
      <c r="I2463">
        <v>1</v>
      </c>
      <c r="J2463">
        <v>12.5</v>
      </c>
      <c r="K2463">
        <v>7</v>
      </c>
      <c r="L2463">
        <v>1</v>
      </c>
      <c r="M2463">
        <v>0</v>
      </c>
    </row>
    <row r="2464" spans="1:15" x14ac:dyDescent="0.25">
      <c r="A2464" t="str">
        <f t="shared" si="38"/>
        <v>62 DayJanuary-March 2024NHS FifeOvarian</v>
      </c>
      <c r="B2464" t="s">
        <v>262</v>
      </c>
      <c r="C2464" t="s">
        <v>258</v>
      </c>
      <c r="D2464" t="s">
        <v>166</v>
      </c>
      <c r="E2464" t="s">
        <v>33</v>
      </c>
      <c r="F2464">
        <v>11</v>
      </c>
      <c r="G2464" t="s">
        <v>312</v>
      </c>
      <c r="H2464" t="s">
        <v>274</v>
      </c>
      <c r="I2464">
        <v>0</v>
      </c>
      <c r="J2464">
        <v>0</v>
      </c>
      <c r="K2464">
        <v>6</v>
      </c>
      <c r="L2464">
        <v>0</v>
      </c>
      <c r="M2464">
        <v>4</v>
      </c>
      <c r="O2464">
        <v>9</v>
      </c>
    </row>
    <row r="2465" spans="1:15" x14ac:dyDescent="0.25">
      <c r="A2465" t="str">
        <f t="shared" si="38"/>
        <v>62 DayJanuary-March 2024NHS FifeUpper GI</v>
      </c>
      <c r="B2465" t="s">
        <v>262</v>
      </c>
      <c r="C2465" t="s">
        <v>258</v>
      </c>
      <c r="D2465" t="s">
        <v>166</v>
      </c>
      <c r="E2465" t="s">
        <v>34</v>
      </c>
      <c r="F2465">
        <v>45</v>
      </c>
      <c r="G2465" t="s">
        <v>286</v>
      </c>
      <c r="H2465" t="s">
        <v>328</v>
      </c>
      <c r="I2465">
        <v>3</v>
      </c>
      <c r="J2465">
        <v>11.538461538461499</v>
      </c>
      <c r="K2465">
        <v>23</v>
      </c>
      <c r="L2465">
        <v>1</v>
      </c>
      <c r="M2465">
        <v>5</v>
      </c>
      <c r="O2465">
        <v>11</v>
      </c>
    </row>
    <row r="2466" spans="1:15" x14ac:dyDescent="0.25">
      <c r="A2466" t="str">
        <f t="shared" si="38"/>
        <v>62 DayJanuary-March 2024NHS FifeUpper GI - Hepatopancreatobiliary</v>
      </c>
      <c r="B2466" t="s">
        <v>262</v>
      </c>
      <c r="C2466" t="s">
        <v>258</v>
      </c>
      <c r="D2466" t="s">
        <v>166</v>
      </c>
      <c r="E2466" t="s">
        <v>203</v>
      </c>
      <c r="F2466">
        <v>26</v>
      </c>
      <c r="G2466" t="s">
        <v>273</v>
      </c>
      <c r="H2466" t="s">
        <v>287</v>
      </c>
      <c r="I2466">
        <v>3</v>
      </c>
      <c r="J2466">
        <v>21.428571428571399</v>
      </c>
      <c r="K2466">
        <v>11</v>
      </c>
      <c r="L2466">
        <v>0</v>
      </c>
      <c r="M2466">
        <v>1</v>
      </c>
    </row>
    <row r="2467" spans="1:15" x14ac:dyDescent="0.25">
      <c r="A2467" t="str">
        <f t="shared" si="38"/>
        <v>62 DayJanuary-March 2024NHS FifeUpper GI - Oesophagogastric</v>
      </c>
      <c r="B2467" t="s">
        <v>262</v>
      </c>
      <c r="C2467" t="s">
        <v>258</v>
      </c>
      <c r="D2467" t="s">
        <v>166</v>
      </c>
      <c r="E2467" t="s">
        <v>204</v>
      </c>
      <c r="F2467">
        <v>19</v>
      </c>
      <c r="G2467" t="s">
        <v>272</v>
      </c>
      <c r="H2467" t="s">
        <v>273</v>
      </c>
      <c r="I2467">
        <v>0</v>
      </c>
      <c r="J2467">
        <v>0</v>
      </c>
      <c r="K2467">
        <v>12</v>
      </c>
      <c r="L2467">
        <v>1</v>
      </c>
      <c r="M2467">
        <v>4</v>
      </c>
      <c r="O2467">
        <v>10</v>
      </c>
    </row>
    <row r="2468" spans="1:15" x14ac:dyDescent="0.25">
      <c r="A2468" t="str">
        <f t="shared" si="38"/>
        <v>62 DayJanuary-March 2024NHS FifeUrological</v>
      </c>
      <c r="B2468" t="s">
        <v>262</v>
      </c>
      <c r="C2468" t="s">
        <v>258</v>
      </c>
      <c r="D2468" t="s">
        <v>166</v>
      </c>
      <c r="E2468" t="s">
        <v>205</v>
      </c>
      <c r="F2468">
        <v>126</v>
      </c>
      <c r="G2468" t="s">
        <v>436</v>
      </c>
      <c r="H2468" t="s">
        <v>347</v>
      </c>
      <c r="I2468">
        <v>0</v>
      </c>
      <c r="J2468">
        <v>0</v>
      </c>
      <c r="K2468">
        <v>70</v>
      </c>
      <c r="L2468">
        <v>19</v>
      </c>
      <c r="M2468">
        <v>18</v>
      </c>
      <c r="N2468">
        <v>15</v>
      </c>
      <c r="O2468">
        <v>14</v>
      </c>
    </row>
    <row r="2469" spans="1:15" x14ac:dyDescent="0.25">
      <c r="A2469" t="str">
        <f t="shared" si="38"/>
        <v>62 DayJanuary-March 2024NHS FifeUrology - Bladder</v>
      </c>
      <c r="B2469" t="s">
        <v>262</v>
      </c>
      <c r="C2469" t="s">
        <v>258</v>
      </c>
      <c r="D2469" t="s">
        <v>166</v>
      </c>
      <c r="E2469" t="s">
        <v>206</v>
      </c>
      <c r="F2469">
        <v>10</v>
      </c>
      <c r="G2469" t="s">
        <v>313</v>
      </c>
      <c r="H2469" t="s">
        <v>274</v>
      </c>
      <c r="I2469">
        <v>0</v>
      </c>
      <c r="J2469">
        <v>0</v>
      </c>
      <c r="K2469">
        <v>6</v>
      </c>
      <c r="L2469">
        <v>1</v>
      </c>
      <c r="M2469">
        <v>2</v>
      </c>
    </row>
    <row r="2470" spans="1:15" x14ac:dyDescent="0.25">
      <c r="A2470" t="str">
        <f t="shared" si="38"/>
        <v>62 DayJanuary-March 2024NHS FifeUrology - Other</v>
      </c>
      <c r="B2470" t="s">
        <v>262</v>
      </c>
      <c r="C2470" t="s">
        <v>258</v>
      </c>
      <c r="D2470" t="s">
        <v>166</v>
      </c>
      <c r="E2470" t="s">
        <v>207</v>
      </c>
      <c r="F2470">
        <v>22</v>
      </c>
      <c r="G2470" t="s">
        <v>311</v>
      </c>
      <c r="H2470" t="s">
        <v>321</v>
      </c>
      <c r="I2470">
        <v>0</v>
      </c>
      <c r="J2470">
        <v>0</v>
      </c>
      <c r="K2470">
        <v>9</v>
      </c>
      <c r="L2470">
        <v>0</v>
      </c>
      <c r="M2470">
        <v>4</v>
      </c>
      <c r="O2470">
        <v>5</v>
      </c>
    </row>
    <row r="2471" spans="1:15" x14ac:dyDescent="0.25">
      <c r="A2471" t="str">
        <f t="shared" si="38"/>
        <v>62 DayJanuary-March 2024NHS FifeUrology - Prostate</v>
      </c>
      <c r="B2471" t="s">
        <v>262</v>
      </c>
      <c r="C2471" t="s">
        <v>258</v>
      </c>
      <c r="D2471" t="s">
        <v>166</v>
      </c>
      <c r="E2471" t="s">
        <v>208</v>
      </c>
      <c r="F2471">
        <v>94</v>
      </c>
      <c r="G2471" t="s">
        <v>386</v>
      </c>
      <c r="H2471" t="s">
        <v>488</v>
      </c>
      <c r="I2471">
        <v>0</v>
      </c>
      <c r="J2471">
        <v>0</v>
      </c>
      <c r="K2471">
        <v>55</v>
      </c>
      <c r="L2471">
        <v>18</v>
      </c>
      <c r="M2471">
        <v>12</v>
      </c>
      <c r="N2471">
        <v>17</v>
      </c>
      <c r="O2471">
        <v>17</v>
      </c>
    </row>
    <row r="2472" spans="1:15" x14ac:dyDescent="0.25">
      <c r="A2472" t="str">
        <f t="shared" si="38"/>
        <v>62 DayJanuary-March 2024NHS Forth ValleyAll Cancer Types*</v>
      </c>
      <c r="B2472" t="s">
        <v>262</v>
      </c>
      <c r="C2472" t="s">
        <v>258</v>
      </c>
      <c r="D2472" t="s">
        <v>167</v>
      </c>
      <c r="E2472" t="s">
        <v>198</v>
      </c>
      <c r="F2472">
        <v>360</v>
      </c>
      <c r="G2472" t="s">
        <v>431</v>
      </c>
      <c r="H2472" t="s">
        <v>427</v>
      </c>
      <c r="I2472">
        <v>6</v>
      </c>
      <c r="J2472">
        <v>2.7272727272727302</v>
      </c>
      <c r="K2472">
        <v>214</v>
      </c>
      <c r="L2472">
        <v>47</v>
      </c>
      <c r="M2472">
        <v>61</v>
      </c>
      <c r="N2472">
        <v>15</v>
      </c>
      <c r="O2472">
        <v>19</v>
      </c>
    </row>
    <row r="2473" spans="1:15" x14ac:dyDescent="0.25">
      <c r="A2473" t="str">
        <f t="shared" si="38"/>
        <v>62 DayJanuary-March 2024NHS Forth ValleyAll Cancer Types* (screened excluded)</v>
      </c>
      <c r="B2473" t="s">
        <v>262</v>
      </c>
      <c r="C2473" t="s">
        <v>258</v>
      </c>
      <c r="D2473" t="s">
        <v>167</v>
      </c>
      <c r="E2473" t="s">
        <v>199</v>
      </c>
      <c r="F2473">
        <v>351</v>
      </c>
      <c r="G2473" t="s">
        <v>431</v>
      </c>
      <c r="H2473" t="s">
        <v>489</v>
      </c>
      <c r="I2473">
        <v>5</v>
      </c>
      <c r="J2473">
        <v>2.3696682464454999</v>
      </c>
      <c r="K2473">
        <v>206</v>
      </c>
      <c r="L2473">
        <v>46</v>
      </c>
      <c r="M2473">
        <v>56</v>
      </c>
      <c r="N2473">
        <v>15</v>
      </c>
      <c r="O2473">
        <v>19</v>
      </c>
    </row>
    <row r="2474" spans="1:15" x14ac:dyDescent="0.25">
      <c r="A2474" t="str">
        <f t="shared" si="38"/>
        <v>62 DayJanuary-March 2024NHS Forth ValleyAll Cancer Types* (screened only)</v>
      </c>
      <c r="B2474" t="s">
        <v>262</v>
      </c>
      <c r="C2474" t="s">
        <v>258</v>
      </c>
      <c r="D2474" t="s">
        <v>167</v>
      </c>
      <c r="E2474" t="s">
        <v>200</v>
      </c>
      <c r="F2474">
        <v>9</v>
      </c>
      <c r="G2474" t="s">
        <v>266</v>
      </c>
      <c r="H2474" t="s">
        <v>321</v>
      </c>
      <c r="I2474">
        <v>1</v>
      </c>
      <c r="J2474">
        <v>11.1111111111111</v>
      </c>
      <c r="K2474">
        <v>8</v>
      </c>
      <c r="L2474">
        <v>1</v>
      </c>
      <c r="M2474">
        <v>5</v>
      </c>
      <c r="O2474">
        <v>28</v>
      </c>
    </row>
    <row r="2475" spans="1:15" x14ac:dyDescent="0.25">
      <c r="A2475" t="str">
        <f t="shared" si="38"/>
        <v>62 DayJanuary-March 2024NHS Forth ValleyBreast</v>
      </c>
      <c r="B2475" t="s">
        <v>262</v>
      </c>
      <c r="C2475" t="s">
        <v>258</v>
      </c>
      <c r="D2475" t="s">
        <v>167</v>
      </c>
      <c r="E2475" t="s">
        <v>22</v>
      </c>
      <c r="F2475">
        <v>46</v>
      </c>
      <c r="G2475" t="s">
        <v>287</v>
      </c>
      <c r="H2475" t="s">
        <v>280</v>
      </c>
      <c r="I2475">
        <v>1</v>
      </c>
      <c r="J2475">
        <v>3.125</v>
      </c>
      <c r="K2475">
        <v>31</v>
      </c>
      <c r="L2475">
        <v>9</v>
      </c>
      <c r="M2475">
        <v>9</v>
      </c>
      <c r="N2475">
        <v>14</v>
      </c>
      <c r="O2475">
        <v>19</v>
      </c>
    </row>
    <row r="2476" spans="1:15" x14ac:dyDescent="0.25">
      <c r="A2476" t="str">
        <f t="shared" si="38"/>
        <v>62 DayJanuary-March 2024NHS Forth ValleyBreast (screened excluded)</v>
      </c>
      <c r="B2476" t="s">
        <v>262</v>
      </c>
      <c r="C2476" t="s">
        <v>258</v>
      </c>
      <c r="D2476" t="s">
        <v>167</v>
      </c>
      <c r="E2476" t="s">
        <v>201</v>
      </c>
      <c r="F2476">
        <v>46</v>
      </c>
      <c r="G2476" t="s">
        <v>287</v>
      </c>
      <c r="H2476" t="s">
        <v>280</v>
      </c>
      <c r="I2476">
        <v>1</v>
      </c>
      <c r="J2476">
        <v>3.125</v>
      </c>
      <c r="K2476">
        <v>31</v>
      </c>
      <c r="L2476">
        <v>9</v>
      </c>
      <c r="M2476">
        <v>9</v>
      </c>
      <c r="N2476">
        <v>14</v>
      </c>
      <c r="O2476">
        <v>19</v>
      </c>
    </row>
    <row r="2477" spans="1:15" x14ac:dyDescent="0.25">
      <c r="A2477" t="str">
        <f t="shared" si="38"/>
        <v>62 DayJanuary-March 2024NHS Forth ValleyCervical</v>
      </c>
      <c r="B2477" t="s">
        <v>262</v>
      </c>
      <c r="C2477" t="s">
        <v>258</v>
      </c>
      <c r="D2477" t="s">
        <v>167</v>
      </c>
      <c r="E2477" t="s">
        <v>23</v>
      </c>
      <c r="F2477">
        <v>1</v>
      </c>
      <c r="G2477" t="s">
        <v>316</v>
      </c>
      <c r="H2477" t="s">
        <v>266</v>
      </c>
      <c r="I2477">
        <v>0</v>
      </c>
      <c r="J2477" t="e">
        <v>#NUM!</v>
      </c>
      <c r="K2477">
        <v>0</v>
      </c>
      <c r="L2477">
        <v>0</v>
      </c>
      <c r="M2477">
        <v>0</v>
      </c>
    </row>
    <row r="2478" spans="1:15" x14ac:dyDescent="0.25">
      <c r="A2478" t="str">
        <f t="shared" si="38"/>
        <v>62 DayJanuary-March 2024NHS Forth ValleyCervical (screened excluded)</v>
      </c>
      <c r="B2478" t="s">
        <v>262</v>
      </c>
      <c r="C2478" t="s">
        <v>258</v>
      </c>
      <c r="D2478" t="s">
        <v>167</v>
      </c>
      <c r="E2478" t="s">
        <v>24</v>
      </c>
      <c r="F2478">
        <v>1</v>
      </c>
      <c r="G2478" t="s">
        <v>316</v>
      </c>
      <c r="H2478" t="s">
        <v>266</v>
      </c>
      <c r="I2478">
        <v>0</v>
      </c>
      <c r="J2478" t="e">
        <v>#NUM!</v>
      </c>
      <c r="K2478">
        <v>0</v>
      </c>
      <c r="L2478">
        <v>0</v>
      </c>
      <c r="M2478">
        <v>0</v>
      </c>
    </row>
    <row r="2479" spans="1:15" x14ac:dyDescent="0.25">
      <c r="A2479" t="str">
        <f t="shared" si="38"/>
        <v>62 DayJanuary-March 2024NHS Forth ValleyColorectal</v>
      </c>
      <c r="B2479" t="s">
        <v>262</v>
      </c>
      <c r="C2479" t="s">
        <v>258</v>
      </c>
      <c r="D2479" t="s">
        <v>167</v>
      </c>
      <c r="E2479" t="s">
        <v>26</v>
      </c>
      <c r="F2479">
        <v>36</v>
      </c>
      <c r="G2479" t="s">
        <v>272</v>
      </c>
      <c r="H2479" t="s">
        <v>344</v>
      </c>
      <c r="I2479">
        <v>2</v>
      </c>
      <c r="J2479">
        <v>6.8965517241379297</v>
      </c>
      <c r="K2479">
        <v>27</v>
      </c>
      <c r="L2479">
        <v>6</v>
      </c>
      <c r="M2479">
        <v>11</v>
      </c>
      <c r="N2479">
        <v>14</v>
      </c>
      <c r="O2479">
        <v>29</v>
      </c>
    </row>
    <row r="2480" spans="1:15" x14ac:dyDescent="0.25">
      <c r="A2480" t="str">
        <f t="shared" si="38"/>
        <v>62 DayJanuary-March 2024NHS Forth ValleyColorectal (screened excluded)</v>
      </c>
      <c r="B2480" t="s">
        <v>262</v>
      </c>
      <c r="C2480" t="s">
        <v>258</v>
      </c>
      <c r="D2480" t="s">
        <v>167</v>
      </c>
      <c r="E2480" t="s">
        <v>27</v>
      </c>
      <c r="F2480">
        <v>27</v>
      </c>
      <c r="G2480" t="s">
        <v>272</v>
      </c>
      <c r="H2480" t="s">
        <v>336</v>
      </c>
      <c r="I2480">
        <v>1</v>
      </c>
      <c r="J2480">
        <v>5</v>
      </c>
      <c r="K2480">
        <v>19</v>
      </c>
      <c r="L2480">
        <v>5</v>
      </c>
      <c r="M2480">
        <v>6</v>
      </c>
      <c r="N2480">
        <v>13</v>
      </c>
      <c r="O2480">
        <v>30</v>
      </c>
    </row>
    <row r="2481" spans="1:15" x14ac:dyDescent="0.25">
      <c r="A2481" t="str">
        <f t="shared" si="38"/>
        <v>62 DayJanuary-March 2024NHS Forth ValleyColorectal (screened only)</v>
      </c>
      <c r="B2481" t="s">
        <v>262</v>
      </c>
      <c r="C2481" t="s">
        <v>258</v>
      </c>
      <c r="D2481" t="s">
        <v>167</v>
      </c>
      <c r="E2481" t="s">
        <v>28</v>
      </c>
      <c r="F2481">
        <v>9</v>
      </c>
      <c r="G2481" t="s">
        <v>266</v>
      </c>
      <c r="H2481" t="s">
        <v>321</v>
      </c>
      <c r="I2481">
        <v>1</v>
      </c>
      <c r="J2481">
        <v>11.1111111111111</v>
      </c>
      <c r="K2481">
        <v>8</v>
      </c>
      <c r="L2481">
        <v>1</v>
      </c>
      <c r="M2481">
        <v>5</v>
      </c>
      <c r="O2481">
        <v>28</v>
      </c>
    </row>
    <row r="2482" spans="1:15" x14ac:dyDescent="0.25">
      <c r="A2482" t="str">
        <f t="shared" si="38"/>
        <v>62 DayJanuary-March 2024NHS Forth ValleyHead &amp; Neck</v>
      </c>
      <c r="B2482" t="s">
        <v>262</v>
      </c>
      <c r="C2482" t="s">
        <v>258</v>
      </c>
      <c r="D2482" t="s">
        <v>167</v>
      </c>
      <c r="E2482" t="s">
        <v>29</v>
      </c>
      <c r="F2482">
        <v>17</v>
      </c>
      <c r="G2482" t="s">
        <v>313</v>
      </c>
      <c r="H2482" t="s">
        <v>311</v>
      </c>
      <c r="I2482">
        <v>0</v>
      </c>
      <c r="J2482">
        <v>0</v>
      </c>
      <c r="K2482">
        <v>13</v>
      </c>
      <c r="L2482">
        <v>2</v>
      </c>
      <c r="M2482">
        <v>7</v>
      </c>
      <c r="O2482">
        <v>23</v>
      </c>
    </row>
    <row r="2483" spans="1:15" x14ac:dyDescent="0.25">
      <c r="A2483" t="str">
        <f t="shared" si="38"/>
        <v>62 DayJanuary-March 2024NHS Forth ValleyLung</v>
      </c>
      <c r="B2483" t="s">
        <v>262</v>
      </c>
      <c r="C2483" t="s">
        <v>258</v>
      </c>
      <c r="D2483" t="s">
        <v>167</v>
      </c>
      <c r="E2483" t="s">
        <v>30</v>
      </c>
      <c r="F2483">
        <v>58</v>
      </c>
      <c r="G2483" t="s">
        <v>280</v>
      </c>
      <c r="H2483" t="s">
        <v>328</v>
      </c>
      <c r="I2483">
        <v>0</v>
      </c>
      <c r="J2483">
        <v>0</v>
      </c>
      <c r="K2483">
        <v>26</v>
      </c>
      <c r="L2483">
        <v>6</v>
      </c>
      <c r="M2483">
        <v>5</v>
      </c>
      <c r="N2483">
        <v>12</v>
      </c>
      <c r="O2483">
        <v>28</v>
      </c>
    </row>
    <row r="2484" spans="1:15" x14ac:dyDescent="0.25">
      <c r="A2484" t="str">
        <f t="shared" si="38"/>
        <v>62 DayJanuary-March 2024NHS Forth ValleyLymphoma</v>
      </c>
      <c r="B2484" t="s">
        <v>262</v>
      </c>
      <c r="C2484" t="s">
        <v>258</v>
      </c>
      <c r="D2484" t="s">
        <v>167</v>
      </c>
      <c r="E2484" t="s">
        <v>31</v>
      </c>
      <c r="F2484">
        <v>20</v>
      </c>
      <c r="G2484" t="s">
        <v>273</v>
      </c>
      <c r="H2484" t="s">
        <v>322</v>
      </c>
      <c r="I2484">
        <v>1</v>
      </c>
      <c r="J2484">
        <v>12.5</v>
      </c>
      <c r="K2484">
        <v>7</v>
      </c>
      <c r="L2484">
        <v>2</v>
      </c>
      <c r="M2484">
        <v>1</v>
      </c>
    </row>
    <row r="2485" spans="1:15" x14ac:dyDescent="0.25">
      <c r="A2485" t="str">
        <f t="shared" si="38"/>
        <v>62 DayJanuary-March 2024NHS Forth ValleyMelanoma</v>
      </c>
      <c r="B2485" t="s">
        <v>262</v>
      </c>
      <c r="C2485" t="s">
        <v>258</v>
      </c>
      <c r="D2485" t="s">
        <v>167</v>
      </c>
      <c r="E2485" t="s">
        <v>32</v>
      </c>
      <c r="F2485">
        <v>25</v>
      </c>
      <c r="G2485" t="s">
        <v>311</v>
      </c>
      <c r="H2485" t="s">
        <v>273</v>
      </c>
      <c r="I2485">
        <v>0</v>
      </c>
      <c r="J2485">
        <v>0</v>
      </c>
      <c r="K2485">
        <v>12</v>
      </c>
      <c r="L2485">
        <v>0</v>
      </c>
      <c r="M2485">
        <v>0</v>
      </c>
    </row>
    <row r="2486" spans="1:15" x14ac:dyDescent="0.25">
      <c r="A2486" t="str">
        <f t="shared" si="38"/>
        <v>62 DayJanuary-March 2024NHS Forth ValleyOvarian</v>
      </c>
      <c r="B2486" t="s">
        <v>262</v>
      </c>
      <c r="C2486" t="s">
        <v>258</v>
      </c>
      <c r="D2486" t="s">
        <v>167</v>
      </c>
      <c r="E2486" t="s">
        <v>33</v>
      </c>
      <c r="F2486">
        <v>5</v>
      </c>
      <c r="G2486" t="s">
        <v>316</v>
      </c>
      <c r="H2486" t="s">
        <v>313</v>
      </c>
      <c r="I2486">
        <v>0</v>
      </c>
      <c r="J2486">
        <v>0</v>
      </c>
      <c r="K2486">
        <v>4</v>
      </c>
      <c r="L2486">
        <v>0</v>
      </c>
      <c r="M2486">
        <v>1</v>
      </c>
    </row>
    <row r="2487" spans="1:15" x14ac:dyDescent="0.25">
      <c r="A2487" t="str">
        <f t="shared" si="38"/>
        <v>62 DayJanuary-March 2024NHS Forth ValleyUpper GI</v>
      </c>
      <c r="B2487" t="s">
        <v>262</v>
      </c>
      <c r="C2487" t="s">
        <v>258</v>
      </c>
      <c r="D2487" t="s">
        <v>167</v>
      </c>
      <c r="E2487" t="s">
        <v>34</v>
      </c>
      <c r="F2487">
        <v>32</v>
      </c>
      <c r="G2487" t="s">
        <v>310</v>
      </c>
      <c r="H2487" t="s">
        <v>326</v>
      </c>
      <c r="I2487">
        <v>0</v>
      </c>
      <c r="J2487">
        <v>0</v>
      </c>
      <c r="K2487">
        <v>21</v>
      </c>
      <c r="L2487">
        <v>5</v>
      </c>
      <c r="M2487">
        <v>4</v>
      </c>
      <c r="N2487">
        <v>28</v>
      </c>
      <c r="O2487">
        <v>40</v>
      </c>
    </row>
    <row r="2488" spans="1:15" x14ac:dyDescent="0.25">
      <c r="A2488" t="str">
        <f t="shared" si="38"/>
        <v>62 DayJanuary-March 2024NHS Forth ValleyUpper GI - Hepatopancreatobiliary</v>
      </c>
      <c r="B2488" t="s">
        <v>262</v>
      </c>
      <c r="C2488" t="s">
        <v>258</v>
      </c>
      <c r="D2488" t="s">
        <v>167</v>
      </c>
      <c r="E2488" t="s">
        <v>203</v>
      </c>
      <c r="F2488">
        <v>17</v>
      </c>
      <c r="G2488" t="s">
        <v>274</v>
      </c>
      <c r="H2488" t="s">
        <v>310</v>
      </c>
      <c r="I2488">
        <v>0</v>
      </c>
      <c r="J2488">
        <v>0</v>
      </c>
      <c r="K2488">
        <v>11</v>
      </c>
      <c r="L2488">
        <v>4</v>
      </c>
      <c r="M2488">
        <v>1</v>
      </c>
      <c r="N2488">
        <v>35</v>
      </c>
    </row>
    <row r="2489" spans="1:15" x14ac:dyDescent="0.25">
      <c r="A2489" t="str">
        <f t="shared" si="38"/>
        <v>62 DayJanuary-March 2024NHS Forth ValleyUpper GI - Oesophagogastric</v>
      </c>
      <c r="B2489" t="s">
        <v>262</v>
      </c>
      <c r="C2489" t="s">
        <v>258</v>
      </c>
      <c r="D2489" t="s">
        <v>167</v>
      </c>
      <c r="E2489" t="s">
        <v>204</v>
      </c>
      <c r="F2489">
        <v>15</v>
      </c>
      <c r="G2489" t="s">
        <v>312</v>
      </c>
      <c r="H2489" t="s">
        <v>324</v>
      </c>
      <c r="I2489">
        <v>0</v>
      </c>
      <c r="J2489">
        <v>0</v>
      </c>
      <c r="K2489">
        <v>10</v>
      </c>
      <c r="L2489">
        <v>1</v>
      </c>
      <c r="M2489">
        <v>3</v>
      </c>
      <c r="O2489">
        <v>18</v>
      </c>
    </row>
    <row r="2490" spans="1:15" x14ac:dyDescent="0.25">
      <c r="A2490" t="str">
        <f t="shared" si="38"/>
        <v>62 DayJanuary-March 2024NHS Forth ValleyUrological</v>
      </c>
      <c r="B2490" t="s">
        <v>262</v>
      </c>
      <c r="C2490" t="s">
        <v>258</v>
      </c>
      <c r="D2490" t="s">
        <v>167</v>
      </c>
      <c r="E2490" t="s">
        <v>205</v>
      </c>
      <c r="F2490">
        <v>120</v>
      </c>
      <c r="G2490" t="s">
        <v>305</v>
      </c>
      <c r="H2490" t="s">
        <v>490</v>
      </c>
      <c r="I2490">
        <v>2</v>
      </c>
      <c r="J2490">
        <v>2.6666666666666701</v>
      </c>
      <c r="K2490">
        <v>73</v>
      </c>
      <c r="L2490">
        <v>17</v>
      </c>
      <c r="M2490">
        <v>23</v>
      </c>
      <c r="N2490">
        <v>15</v>
      </c>
      <c r="O2490">
        <v>14</v>
      </c>
    </row>
    <row r="2491" spans="1:15" x14ac:dyDescent="0.25">
      <c r="A2491" t="str">
        <f t="shared" si="38"/>
        <v>62 DayJanuary-March 2024NHS Forth ValleyUrology - Bladder</v>
      </c>
      <c r="B2491" t="s">
        <v>262</v>
      </c>
      <c r="C2491" t="s">
        <v>258</v>
      </c>
      <c r="D2491" t="s">
        <v>167</v>
      </c>
      <c r="E2491" t="s">
        <v>206</v>
      </c>
      <c r="F2491">
        <v>11</v>
      </c>
      <c r="G2491" t="s">
        <v>320</v>
      </c>
      <c r="H2491" t="s">
        <v>322</v>
      </c>
      <c r="I2491">
        <v>1</v>
      </c>
      <c r="J2491">
        <v>12.5</v>
      </c>
      <c r="K2491">
        <v>7</v>
      </c>
      <c r="L2491">
        <v>2</v>
      </c>
      <c r="M2491">
        <v>0</v>
      </c>
    </row>
    <row r="2492" spans="1:15" x14ac:dyDescent="0.25">
      <c r="A2492" t="str">
        <f t="shared" si="38"/>
        <v>62 DayJanuary-March 2024NHS Forth ValleyUrology - Other</v>
      </c>
      <c r="B2492" t="s">
        <v>262</v>
      </c>
      <c r="C2492" t="s">
        <v>258</v>
      </c>
      <c r="D2492" t="s">
        <v>167</v>
      </c>
      <c r="E2492" t="s">
        <v>207</v>
      </c>
      <c r="F2492">
        <v>19</v>
      </c>
      <c r="G2492" t="s">
        <v>321</v>
      </c>
      <c r="H2492" t="s">
        <v>324</v>
      </c>
      <c r="I2492">
        <v>0</v>
      </c>
      <c r="J2492">
        <v>0</v>
      </c>
      <c r="K2492">
        <v>10</v>
      </c>
      <c r="L2492">
        <v>1</v>
      </c>
      <c r="M2492">
        <v>2</v>
      </c>
    </row>
    <row r="2493" spans="1:15" x14ac:dyDescent="0.25">
      <c r="A2493" t="str">
        <f t="shared" si="38"/>
        <v>62 DayJanuary-March 2024NHS Forth ValleyUrology - Prostate</v>
      </c>
      <c r="B2493" t="s">
        <v>262</v>
      </c>
      <c r="C2493" t="s">
        <v>258</v>
      </c>
      <c r="D2493" t="s">
        <v>167</v>
      </c>
      <c r="E2493" t="s">
        <v>208</v>
      </c>
      <c r="F2493">
        <v>90</v>
      </c>
      <c r="G2493" t="s">
        <v>323</v>
      </c>
      <c r="H2493" t="s">
        <v>291</v>
      </c>
      <c r="I2493">
        <v>1</v>
      </c>
      <c r="J2493">
        <v>1.7543859649122799</v>
      </c>
      <c r="K2493">
        <v>56</v>
      </c>
      <c r="L2493">
        <v>14</v>
      </c>
      <c r="M2493">
        <v>21</v>
      </c>
      <c r="N2493">
        <v>14</v>
      </c>
      <c r="O2493">
        <v>14</v>
      </c>
    </row>
    <row r="2494" spans="1:15" x14ac:dyDescent="0.25">
      <c r="A2494" t="str">
        <f t="shared" si="38"/>
        <v>62 DayJanuary-March 2024NHS GrampianAll Cancer Types*</v>
      </c>
      <c r="B2494" t="s">
        <v>262</v>
      </c>
      <c r="C2494" t="s">
        <v>258</v>
      </c>
      <c r="D2494" t="s">
        <v>168</v>
      </c>
      <c r="E2494" t="s">
        <v>198</v>
      </c>
      <c r="F2494">
        <v>779</v>
      </c>
      <c r="G2494" t="s">
        <v>295</v>
      </c>
      <c r="H2494" t="s">
        <v>491</v>
      </c>
      <c r="I2494">
        <v>12</v>
      </c>
      <c r="J2494">
        <v>2.6143790849673199</v>
      </c>
      <c r="K2494">
        <v>447</v>
      </c>
      <c r="L2494">
        <v>56</v>
      </c>
      <c r="M2494">
        <v>231</v>
      </c>
      <c r="N2494">
        <v>35</v>
      </c>
      <c r="O2494">
        <v>29</v>
      </c>
    </row>
    <row r="2495" spans="1:15" x14ac:dyDescent="0.25">
      <c r="A2495" t="str">
        <f t="shared" si="38"/>
        <v>62 DayJanuary-March 2024NHS GrampianAll Cancer Types* (screened excluded)</v>
      </c>
      <c r="B2495" t="s">
        <v>262</v>
      </c>
      <c r="C2495" t="s">
        <v>258</v>
      </c>
      <c r="D2495" t="s">
        <v>168</v>
      </c>
      <c r="E2495" t="s">
        <v>199</v>
      </c>
      <c r="F2495">
        <v>703</v>
      </c>
      <c r="G2495" t="s">
        <v>295</v>
      </c>
      <c r="H2495" t="s">
        <v>492</v>
      </c>
      <c r="I2495">
        <v>11</v>
      </c>
      <c r="J2495">
        <v>2.8720626631853801</v>
      </c>
      <c r="K2495">
        <v>372</v>
      </c>
      <c r="L2495">
        <v>34</v>
      </c>
      <c r="M2495">
        <v>195</v>
      </c>
      <c r="N2495">
        <v>38</v>
      </c>
      <c r="O2495">
        <v>29</v>
      </c>
    </row>
    <row r="2496" spans="1:15" x14ac:dyDescent="0.25">
      <c r="A2496" t="str">
        <f t="shared" si="38"/>
        <v>62 DayJanuary-March 2024NHS GrampianAll Cancer Types* (screened only)</v>
      </c>
      <c r="B2496" t="s">
        <v>262</v>
      </c>
      <c r="C2496" t="s">
        <v>258</v>
      </c>
      <c r="D2496" t="s">
        <v>168</v>
      </c>
      <c r="E2496" t="s">
        <v>200</v>
      </c>
      <c r="F2496">
        <v>76</v>
      </c>
      <c r="G2496" t="s">
        <v>266</v>
      </c>
      <c r="H2496" t="s">
        <v>493</v>
      </c>
      <c r="I2496">
        <v>1</v>
      </c>
      <c r="J2496">
        <v>1.31578947368421</v>
      </c>
      <c r="K2496">
        <v>75</v>
      </c>
      <c r="L2496">
        <v>22</v>
      </c>
      <c r="M2496">
        <v>36</v>
      </c>
      <c r="N2496">
        <v>29</v>
      </c>
      <c r="O2496">
        <v>37</v>
      </c>
    </row>
    <row r="2497" spans="1:15" x14ac:dyDescent="0.25">
      <c r="A2497" t="str">
        <f t="shared" si="38"/>
        <v>62 DayJanuary-March 2024NHS GrampianBreast</v>
      </c>
      <c r="B2497" t="s">
        <v>262</v>
      </c>
      <c r="C2497" t="s">
        <v>258</v>
      </c>
      <c r="D2497" t="s">
        <v>168</v>
      </c>
      <c r="E2497" t="s">
        <v>22</v>
      </c>
      <c r="F2497">
        <v>145</v>
      </c>
      <c r="G2497" t="s">
        <v>328</v>
      </c>
      <c r="H2497" t="s">
        <v>378</v>
      </c>
      <c r="I2497">
        <v>0</v>
      </c>
      <c r="J2497">
        <v>0</v>
      </c>
      <c r="K2497">
        <v>119</v>
      </c>
      <c r="L2497">
        <v>19</v>
      </c>
      <c r="M2497">
        <v>65</v>
      </c>
      <c r="N2497">
        <v>28</v>
      </c>
      <c r="O2497">
        <v>31</v>
      </c>
    </row>
    <row r="2498" spans="1:15" x14ac:dyDescent="0.25">
      <c r="A2498" t="str">
        <f t="shared" si="38"/>
        <v>62 DayJanuary-March 2024NHS GrampianBreast (screened excluded)</v>
      </c>
      <c r="B2498" t="s">
        <v>262</v>
      </c>
      <c r="C2498" t="s">
        <v>258</v>
      </c>
      <c r="D2498" t="s">
        <v>168</v>
      </c>
      <c r="E2498" t="s">
        <v>201</v>
      </c>
      <c r="F2498">
        <v>82</v>
      </c>
      <c r="G2498" t="s">
        <v>328</v>
      </c>
      <c r="H2498" t="s">
        <v>436</v>
      </c>
      <c r="I2498">
        <v>0</v>
      </c>
      <c r="J2498">
        <v>0</v>
      </c>
      <c r="K2498">
        <v>56</v>
      </c>
      <c r="L2498">
        <v>2</v>
      </c>
      <c r="M2498">
        <v>39</v>
      </c>
      <c r="O2498">
        <v>27</v>
      </c>
    </row>
    <row r="2499" spans="1:15" x14ac:dyDescent="0.25">
      <c r="A2499" t="str">
        <f t="shared" ref="A2499:A2562" si="39">CONCATENATE(B2499,C2499,D2499,E2499)</f>
        <v>62 DayJanuary-March 2024NHS GrampianBreast (screened only)</v>
      </c>
      <c r="B2499" t="s">
        <v>262</v>
      </c>
      <c r="C2499" t="s">
        <v>258</v>
      </c>
      <c r="D2499" t="s">
        <v>168</v>
      </c>
      <c r="E2499" t="s">
        <v>202</v>
      </c>
      <c r="F2499">
        <v>63</v>
      </c>
      <c r="G2499" t="s">
        <v>266</v>
      </c>
      <c r="H2499" t="s">
        <v>376</v>
      </c>
      <c r="I2499">
        <v>0</v>
      </c>
      <c r="J2499">
        <v>0</v>
      </c>
      <c r="K2499">
        <v>63</v>
      </c>
      <c r="L2499">
        <v>17</v>
      </c>
      <c r="M2499">
        <v>26</v>
      </c>
      <c r="N2499">
        <v>28</v>
      </c>
      <c r="O2499">
        <v>37</v>
      </c>
    </row>
    <row r="2500" spans="1:15" x14ac:dyDescent="0.25">
      <c r="A2500" t="str">
        <f t="shared" si="39"/>
        <v>62 DayJanuary-March 2024NHS GrampianCervical</v>
      </c>
      <c r="B2500" t="s">
        <v>262</v>
      </c>
      <c r="C2500" t="s">
        <v>258</v>
      </c>
      <c r="D2500" t="s">
        <v>168</v>
      </c>
      <c r="E2500" t="s">
        <v>23</v>
      </c>
      <c r="F2500">
        <v>6</v>
      </c>
      <c r="G2500" t="s">
        <v>316</v>
      </c>
      <c r="H2500" t="s">
        <v>312</v>
      </c>
      <c r="I2500">
        <v>0</v>
      </c>
      <c r="J2500">
        <v>0</v>
      </c>
      <c r="K2500">
        <v>5</v>
      </c>
      <c r="L2500">
        <v>2</v>
      </c>
      <c r="M2500">
        <v>4</v>
      </c>
      <c r="O2500">
        <v>10</v>
      </c>
    </row>
    <row r="2501" spans="1:15" x14ac:dyDescent="0.25">
      <c r="A2501" t="str">
        <f t="shared" si="39"/>
        <v>62 DayJanuary-March 2024NHS GrampianCervical (screened excluded)</v>
      </c>
      <c r="B2501" t="s">
        <v>262</v>
      </c>
      <c r="C2501" t="s">
        <v>258</v>
      </c>
      <c r="D2501" t="s">
        <v>168</v>
      </c>
      <c r="E2501" t="s">
        <v>24</v>
      </c>
      <c r="F2501">
        <v>3</v>
      </c>
      <c r="G2501" t="s">
        <v>316</v>
      </c>
      <c r="H2501" t="s">
        <v>306</v>
      </c>
      <c r="I2501">
        <v>0</v>
      </c>
      <c r="J2501">
        <v>0</v>
      </c>
      <c r="K2501">
        <v>2</v>
      </c>
      <c r="L2501">
        <v>0</v>
      </c>
      <c r="M2501">
        <v>1</v>
      </c>
    </row>
    <row r="2502" spans="1:15" x14ac:dyDescent="0.25">
      <c r="A2502" t="str">
        <f t="shared" si="39"/>
        <v>62 DayJanuary-March 2024NHS GrampianCervical (screened only)</v>
      </c>
      <c r="B2502" t="s">
        <v>262</v>
      </c>
      <c r="C2502" t="s">
        <v>258</v>
      </c>
      <c r="D2502" t="s">
        <v>168</v>
      </c>
      <c r="E2502" t="s">
        <v>25</v>
      </c>
      <c r="F2502">
        <v>3</v>
      </c>
      <c r="G2502" t="s">
        <v>266</v>
      </c>
      <c r="H2502" t="s">
        <v>320</v>
      </c>
      <c r="I2502">
        <v>0</v>
      </c>
      <c r="J2502">
        <v>0</v>
      </c>
      <c r="K2502">
        <v>3</v>
      </c>
      <c r="L2502">
        <v>2</v>
      </c>
      <c r="M2502">
        <v>3</v>
      </c>
      <c r="O2502">
        <v>10</v>
      </c>
    </row>
    <row r="2503" spans="1:15" x14ac:dyDescent="0.25">
      <c r="A2503" t="str">
        <f t="shared" si="39"/>
        <v>62 DayJanuary-March 2024NHS GrampianColorectal</v>
      </c>
      <c r="B2503" t="s">
        <v>262</v>
      </c>
      <c r="C2503" t="s">
        <v>258</v>
      </c>
      <c r="D2503" t="s">
        <v>168</v>
      </c>
      <c r="E2503" t="s">
        <v>26</v>
      </c>
      <c r="F2503">
        <v>107</v>
      </c>
      <c r="G2503" t="s">
        <v>278</v>
      </c>
      <c r="H2503" t="s">
        <v>340</v>
      </c>
      <c r="I2503">
        <v>3</v>
      </c>
      <c r="J2503">
        <v>4.2253521126760596</v>
      </c>
      <c r="K2503">
        <v>68</v>
      </c>
      <c r="L2503">
        <v>7</v>
      </c>
      <c r="M2503">
        <v>41</v>
      </c>
      <c r="N2503">
        <v>37</v>
      </c>
      <c r="O2503">
        <v>40</v>
      </c>
    </row>
    <row r="2504" spans="1:15" x14ac:dyDescent="0.25">
      <c r="A2504" t="str">
        <f t="shared" si="39"/>
        <v>62 DayJanuary-March 2024NHS GrampianColorectal (screened excluded)</v>
      </c>
      <c r="B2504" t="s">
        <v>262</v>
      </c>
      <c r="C2504" t="s">
        <v>258</v>
      </c>
      <c r="D2504" t="s">
        <v>168</v>
      </c>
      <c r="E2504" t="s">
        <v>27</v>
      </c>
      <c r="F2504">
        <v>97</v>
      </c>
      <c r="G2504" t="s">
        <v>278</v>
      </c>
      <c r="H2504" t="s">
        <v>335</v>
      </c>
      <c r="I2504">
        <v>2</v>
      </c>
      <c r="J2504">
        <v>3.27868852459016</v>
      </c>
      <c r="K2504">
        <v>59</v>
      </c>
      <c r="L2504">
        <v>4</v>
      </c>
      <c r="M2504">
        <v>34</v>
      </c>
      <c r="N2504">
        <v>56</v>
      </c>
      <c r="O2504">
        <v>40</v>
      </c>
    </row>
    <row r="2505" spans="1:15" x14ac:dyDescent="0.25">
      <c r="A2505" t="str">
        <f t="shared" si="39"/>
        <v>62 DayJanuary-March 2024NHS GrampianColorectal (screened only)</v>
      </c>
      <c r="B2505" t="s">
        <v>262</v>
      </c>
      <c r="C2505" t="s">
        <v>258</v>
      </c>
      <c r="D2505" t="s">
        <v>168</v>
      </c>
      <c r="E2505" t="s">
        <v>28</v>
      </c>
      <c r="F2505">
        <v>10</v>
      </c>
      <c r="G2505" t="s">
        <v>266</v>
      </c>
      <c r="H2505" t="s">
        <v>324</v>
      </c>
      <c r="I2505">
        <v>1</v>
      </c>
      <c r="J2505">
        <v>10</v>
      </c>
      <c r="K2505">
        <v>9</v>
      </c>
      <c r="L2505">
        <v>3</v>
      </c>
      <c r="M2505">
        <v>7</v>
      </c>
      <c r="N2505">
        <v>30</v>
      </c>
      <c r="O2505">
        <v>41</v>
      </c>
    </row>
    <row r="2506" spans="1:15" x14ac:dyDescent="0.25">
      <c r="A2506" t="str">
        <f t="shared" si="39"/>
        <v>62 DayJanuary-March 2024NHS GrampianHead &amp; Neck</v>
      </c>
      <c r="B2506" t="s">
        <v>262</v>
      </c>
      <c r="C2506" t="s">
        <v>258</v>
      </c>
      <c r="D2506" t="s">
        <v>168</v>
      </c>
      <c r="E2506" t="s">
        <v>29</v>
      </c>
      <c r="F2506">
        <v>27</v>
      </c>
      <c r="G2506" t="s">
        <v>311</v>
      </c>
      <c r="H2506" t="s">
        <v>287</v>
      </c>
      <c r="I2506">
        <v>0</v>
      </c>
      <c r="J2506">
        <v>0</v>
      </c>
      <c r="K2506">
        <v>14</v>
      </c>
      <c r="L2506">
        <v>3</v>
      </c>
      <c r="M2506">
        <v>7</v>
      </c>
      <c r="N2506">
        <v>35</v>
      </c>
      <c r="O2506">
        <v>46</v>
      </c>
    </row>
    <row r="2507" spans="1:15" x14ac:dyDescent="0.25">
      <c r="A2507" t="str">
        <f t="shared" si="39"/>
        <v>62 DayJanuary-March 2024NHS GrampianLung</v>
      </c>
      <c r="B2507" t="s">
        <v>262</v>
      </c>
      <c r="C2507" t="s">
        <v>258</v>
      </c>
      <c r="D2507" t="s">
        <v>168</v>
      </c>
      <c r="E2507" t="s">
        <v>30</v>
      </c>
      <c r="F2507">
        <v>87</v>
      </c>
      <c r="G2507" t="s">
        <v>462</v>
      </c>
      <c r="H2507" t="s">
        <v>290</v>
      </c>
      <c r="I2507">
        <v>6</v>
      </c>
      <c r="J2507">
        <v>13.636363636363599</v>
      </c>
      <c r="K2507">
        <v>38</v>
      </c>
      <c r="L2507">
        <v>6</v>
      </c>
      <c r="M2507">
        <v>10</v>
      </c>
      <c r="N2507">
        <v>30</v>
      </c>
      <c r="O2507">
        <v>10</v>
      </c>
    </row>
    <row r="2508" spans="1:15" x14ac:dyDescent="0.25">
      <c r="A2508" t="str">
        <f t="shared" si="39"/>
        <v>62 DayJanuary-March 2024NHS GrampianLymphoma</v>
      </c>
      <c r="B2508" t="s">
        <v>262</v>
      </c>
      <c r="C2508" t="s">
        <v>258</v>
      </c>
      <c r="D2508" t="s">
        <v>168</v>
      </c>
      <c r="E2508" t="s">
        <v>31</v>
      </c>
      <c r="F2508">
        <v>42</v>
      </c>
      <c r="G2508" t="s">
        <v>380</v>
      </c>
      <c r="H2508" t="s">
        <v>310</v>
      </c>
      <c r="I2508">
        <v>0</v>
      </c>
      <c r="J2508">
        <v>0</v>
      </c>
      <c r="K2508">
        <v>11</v>
      </c>
      <c r="L2508">
        <v>1</v>
      </c>
      <c r="M2508">
        <v>1</v>
      </c>
    </row>
    <row r="2509" spans="1:15" x14ac:dyDescent="0.25">
      <c r="A2509" t="str">
        <f t="shared" si="39"/>
        <v>62 DayJanuary-March 2024NHS GrampianMelanoma</v>
      </c>
      <c r="B2509" t="s">
        <v>262</v>
      </c>
      <c r="C2509" t="s">
        <v>258</v>
      </c>
      <c r="D2509" t="s">
        <v>168</v>
      </c>
      <c r="E2509" t="s">
        <v>32</v>
      </c>
      <c r="F2509">
        <v>46</v>
      </c>
      <c r="G2509" t="s">
        <v>326</v>
      </c>
      <c r="H2509" t="s">
        <v>387</v>
      </c>
      <c r="I2509">
        <v>0</v>
      </c>
      <c r="J2509">
        <v>0</v>
      </c>
      <c r="K2509">
        <v>25</v>
      </c>
      <c r="L2509">
        <v>3</v>
      </c>
      <c r="M2509">
        <v>1</v>
      </c>
      <c r="N2509">
        <v>83</v>
      </c>
    </row>
    <row r="2510" spans="1:15" x14ac:dyDescent="0.25">
      <c r="A2510" t="str">
        <f t="shared" si="39"/>
        <v>62 DayJanuary-March 2024NHS GrampianOvarian</v>
      </c>
      <c r="B2510" t="s">
        <v>262</v>
      </c>
      <c r="C2510" t="s">
        <v>258</v>
      </c>
      <c r="D2510" t="s">
        <v>168</v>
      </c>
      <c r="E2510" t="s">
        <v>33</v>
      </c>
      <c r="F2510">
        <v>10</v>
      </c>
      <c r="G2510" t="s">
        <v>312</v>
      </c>
      <c r="H2510" t="s">
        <v>312</v>
      </c>
      <c r="I2510">
        <v>0</v>
      </c>
      <c r="J2510">
        <v>0</v>
      </c>
      <c r="K2510">
        <v>5</v>
      </c>
      <c r="L2510">
        <v>0</v>
      </c>
      <c r="M2510">
        <v>4</v>
      </c>
      <c r="O2510">
        <v>4</v>
      </c>
    </row>
    <row r="2511" spans="1:15" x14ac:dyDescent="0.25">
      <c r="A2511" t="str">
        <f t="shared" si="39"/>
        <v>62 DayJanuary-March 2024NHS GrampianUpper GI</v>
      </c>
      <c r="B2511" t="s">
        <v>262</v>
      </c>
      <c r="C2511" t="s">
        <v>258</v>
      </c>
      <c r="D2511" t="s">
        <v>168</v>
      </c>
      <c r="E2511" t="s">
        <v>34</v>
      </c>
      <c r="F2511">
        <v>64</v>
      </c>
      <c r="G2511" t="s">
        <v>345</v>
      </c>
      <c r="H2511" t="s">
        <v>329</v>
      </c>
      <c r="I2511">
        <v>2</v>
      </c>
      <c r="J2511">
        <v>4.8780487804878003</v>
      </c>
      <c r="K2511">
        <v>39</v>
      </c>
      <c r="L2511">
        <v>1</v>
      </c>
      <c r="M2511">
        <v>17</v>
      </c>
      <c r="O2511">
        <v>17</v>
      </c>
    </row>
    <row r="2512" spans="1:15" x14ac:dyDescent="0.25">
      <c r="A2512" t="str">
        <f t="shared" si="39"/>
        <v>62 DayJanuary-March 2024NHS GrampianUpper GI - Hepatopancreatobiliary</v>
      </c>
      <c r="B2512" t="s">
        <v>262</v>
      </c>
      <c r="C2512" t="s">
        <v>258</v>
      </c>
      <c r="D2512" t="s">
        <v>168</v>
      </c>
      <c r="E2512" t="s">
        <v>203</v>
      </c>
      <c r="F2512">
        <v>38</v>
      </c>
      <c r="G2512" t="s">
        <v>307</v>
      </c>
      <c r="H2512" t="s">
        <v>336</v>
      </c>
      <c r="I2512">
        <v>2</v>
      </c>
      <c r="J2512">
        <v>10</v>
      </c>
      <c r="K2512">
        <v>18</v>
      </c>
      <c r="L2512">
        <v>1</v>
      </c>
      <c r="M2512">
        <v>7</v>
      </c>
      <c r="O2512">
        <v>17</v>
      </c>
    </row>
    <row r="2513" spans="1:15" x14ac:dyDescent="0.25">
      <c r="A2513" t="str">
        <f t="shared" si="39"/>
        <v>62 DayJanuary-March 2024NHS GrampianUpper GI - Oesophagogastric</v>
      </c>
      <c r="B2513" t="s">
        <v>262</v>
      </c>
      <c r="C2513" t="s">
        <v>258</v>
      </c>
      <c r="D2513" t="s">
        <v>168</v>
      </c>
      <c r="E2513" t="s">
        <v>204</v>
      </c>
      <c r="F2513">
        <v>26</v>
      </c>
      <c r="G2513" t="s">
        <v>312</v>
      </c>
      <c r="H2513" t="s">
        <v>326</v>
      </c>
      <c r="I2513">
        <v>0</v>
      </c>
      <c r="J2513">
        <v>0</v>
      </c>
      <c r="K2513">
        <v>21</v>
      </c>
      <c r="L2513">
        <v>0</v>
      </c>
      <c r="M2513">
        <v>10</v>
      </c>
      <c r="O2513">
        <v>21</v>
      </c>
    </row>
    <row r="2514" spans="1:15" x14ac:dyDescent="0.25">
      <c r="A2514" t="str">
        <f t="shared" si="39"/>
        <v>62 DayJanuary-March 2024NHS GrampianUrological</v>
      </c>
      <c r="B2514" t="s">
        <v>262</v>
      </c>
      <c r="C2514" t="s">
        <v>258</v>
      </c>
      <c r="D2514" t="s">
        <v>168</v>
      </c>
      <c r="E2514" t="s">
        <v>205</v>
      </c>
      <c r="F2514">
        <v>245</v>
      </c>
      <c r="G2514" t="s">
        <v>494</v>
      </c>
      <c r="H2514" t="s">
        <v>289</v>
      </c>
      <c r="I2514">
        <v>1</v>
      </c>
      <c r="J2514">
        <v>0.80645161290322598</v>
      </c>
      <c r="K2514">
        <v>123</v>
      </c>
      <c r="L2514">
        <v>14</v>
      </c>
      <c r="M2514">
        <v>81</v>
      </c>
      <c r="N2514">
        <v>48</v>
      </c>
      <c r="O2514">
        <v>30</v>
      </c>
    </row>
    <row r="2515" spans="1:15" x14ac:dyDescent="0.25">
      <c r="A2515" t="str">
        <f t="shared" si="39"/>
        <v>62 DayJanuary-March 2024NHS GrampianUrology - Bladder</v>
      </c>
      <c r="B2515" t="s">
        <v>262</v>
      </c>
      <c r="C2515" t="s">
        <v>258</v>
      </c>
      <c r="D2515" t="s">
        <v>168</v>
      </c>
      <c r="E2515" t="s">
        <v>206</v>
      </c>
      <c r="F2515">
        <v>31</v>
      </c>
      <c r="G2515" t="s">
        <v>324</v>
      </c>
      <c r="H2515" t="s">
        <v>326</v>
      </c>
      <c r="I2515">
        <v>1</v>
      </c>
      <c r="J2515">
        <v>4.7619047619047601</v>
      </c>
      <c r="K2515">
        <v>20</v>
      </c>
      <c r="L2515">
        <v>3</v>
      </c>
      <c r="M2515">
        <v>18</v>
      </c>
      <c r="N2515">
        <v>24</v>
      </c>
      <c r="O2515">
        <v>23</v>
      </c>
    </row>
    <row r="2516" spans="1:15" x14ac:dyDescent="0.25">
      <c r="A2516" t="str">
        <f t="shared" si="39"/>
        <v>62 DayJanuary-March 2024NHS GrampianUrology - Other</v>
      </c>
      <c r="B2516" t="s">
        <v>262</v>
      </c>
      <c r="C2516" t="s">
        <v>258</v>
      </c>
      <c r="D2516" t="s">
        <v>168</v>
      </c>
      <c r="E2516" t="s">
        <v>207</v>
      </c>
      <c r="F2516">
        <v>44</v>
      </c>
      <c r="G2516" t="s">
        <v>344</v>
      </c>
      <c r="H2516" t="s">
        <v>284</v>
      </c>
      <c r="I2516">
        <v>0</v>
      </c>
      <c r="J2516">
        <v>0</v>
      </c>
      <c r="K2516">
        <v>15</v>
      </c>
      <c r="L2516">
        <v>0</v>
      </c>
      <c r="M2516">
        <v>9</v>
      </c>
      <c r="O2516">
        <v>38</v>
      </c>
    </row>
    <row r="2517" spans="1:15" x14ac:dyDescent="0.25">
      <c r="A2517" t="str">
        <f t="shared" si="39"/>
        <v>62 DayJanuary-March 2024NHS GrampianUrology - Prostate</v>
      </c>
      <c r="B2517" t="s">
        <v>262</v>
      </c>
      <c r="C2517" t="s">
        <v>258</v>
      </c>
      <c r="D2517" t="s">
        <v>168</v>
      </c>
      <c r="E2517" t="s">
        <v>208</v>
      </c>
      <c r="F2517">
        <v>170</v>
      </c>
      <c r="G2517" t="s">
        <v>394</v>
      </c>
      <c r="H2517" t="s">
        <v>401</v>
      </c>
      <c r="I2517">
        <v>0</v>
      </c>
      <c r="J2517">
        <v>0</v>
      </c>
      <c r="K2517">
        <v>88</v>
      </c>
      <c r="L2517">
        <v>11</v>
      </c>
      <c r="M2517">
        <v>54</v>
      </c>
      <c r="N2517">
        <v>56</v>
      </c>
      <c r="O2517">
        <v>30</v>
      </c>
    </row>
    <row r="2518" spans="1:15" x14ac:dyDescent="0.25">
      <c r="A2518" t="str">
        <f t="shared" si="39"/>
        <v>62 DayJanuary-March 2024NHS Greater Glasgow &amp; ClydeAll Cancer Types*</v>
      </c>
      <c r="B2518" t="s">
        <v>262</v>
      </c>
      <c r="C2518" t="s">
        <v>258</v>
      </c>
      <c r="D2518" t="s">
        <v>169</v>
      </c>
      <c r="E2518" t="s">
        <v>198</v>
      </c>
      <c r="F2518">
        <v>1736</v>
      </c>
      <c r="G2518" t="s">
        <v>495</v>
      </c>
      <c r="H2518" t="s">
        <v>496</v>
      </c>
      <c r="I2518">
        <v>16</v>
      </c>
      <c r="J2518">
        <v>1.2913640032284099</v>
      </c>
      <c r="K2518">
        <v>1223</v>
      </c>
      <c r="L2518">
        <v>220</v>
      </c>
      <c r="M2518">
        <v>356</v>
      </c>
      <c r="N2518">
        <v>14</v>
      </c>
      <c r="O2518">
        <v>17</v>
      </c>
    </row>
    <row r="2519" spans="1:15" x14ac:dyDescent="0.25">
      <c r="A2519" t="str">
        <f t="shared" si="39"/>
        <v>62 DayJanuary-March 2024NHS Greater Glasgow &amp; ClydeAll Cancer Types* (screened excluded)</v>
      </c>
      <c r="B2519" t="s">
        <v>262</v>
      </c>
      <c r="C2519" t="s">
        <v>258</v>
      </c>
      <c r="D2519" t="s">
        <v>169</v>
      </c>
      <c r="E2519" t="s">
        <v>199</v>
      </c>
      <c r="F2519">
        <v>1514</v>
      </c>
      <c r="G2519" t="s">
        <v>495</v>
      </c>
      <c r="H2519" t="s">
        <v>497</v>
      </c>
      <c r="I2519">
        <v>15</v>
      </c>
      <c r="J2519">
        <v>1.47492625368732</v>
      </c>
      <c r="K2519">
        <v>1002</v>
      </c>
      <c r="L2519">
        <v>189</v>
      </c>
      <c r="M2519">
        <v>297</v>
      </c>
      <c r="N2519">
        <v>14</v>
      </c>
      <c r="O2519">
        <v>18</v>
      </c>
    </row>
    <row r="2520" spans="1:15" x14ac:dyDescent="0.25">
      <c r="A2520" t="str">
        <f t="shared" si="39"/>
        <v>62 DayJanuary-March 2024NHS Greater Glasgow &amp; ClydeAll Cancer Types* (screened only)</v>
      </c>
      <c r="B2520" t="s">
        <v>262</v>
      </c>
      <c r="C2520" t="s">
        <v>258</v>
      </c>
      <c r="D2520" t="s">
        <v>169</v>
      </c>
      <c r="E2520" t="s">
        <v>200</v>
      </c>
      <c r="F2520">
        <v>222</v>
      </c>
      <c r="G2520" t="s">
        <v>266</v>
      </c>
      <c r="H2520" t="s">
        <v>390</v>
      </c>
      <c r="I2520">
        <v>1</v>
      </c>
      <c r="J2520">
        <v>0.45045045045045001</v>
      </c>
      <c r="K2520">
        <v>221</v>
      </c>
      <c r="L2520">
        <v>31</v>
      </c>
      <c r="M2520">
        <v>59</v>
      </c>
      <c r="N2520">
        <v>16</v>
      </c>
      <c r="O2520">
        <v>11</v>
      </c>
    </row>
    <row r="2521" spans="1:15" x14ac:dyDescent="0.25">
      <c r="A2521" t="str">
        <f t="shared" si="39"/>
        <v>62 DayJanuary-March 2024NHS Greater Glasgow &amp; ClydeBreast</v>
      </c>
      <c r="B2521" t="s">
        <v>262</v>
      </c>
      <c r="C2521" t="s">
        <v>258</v>
      </c>
      <c r="D2521" t="s">
        <v>169</v>
      </c>
      <c r="E2521" t="s">
        <v>22</v>
      </c>
      <c r="F2521">
        <v>457</v>
      </c>
      <c r="G2521" t="s">
        <v>347</v>
      </c>
      <c r="H2521" t="s">
        <v>498</v>
      </c>
      <c r="I2521">
        <v>0</v>
      </c>
      <c r="J2521">
        <v>0</v>
      </c>
      <c r="K2521">
        <v>387</v>
      </c>
      <c r="L2521">
        <v>62</v>
      </c>
      <c r="M2521">
        <v>109</v>
      </c>
      <c r="N2521">
        <v>14</v>
      </c>
      <c r="O2521">
        <v>10</v>
      </c>
    </row>
    <row r="2522" spans="1:15" x14ac:dyDescent="0.25">
      <c r="A2522" t="str">
        <f t="shared" si="39"/>
        <v>62 DayJanuary-March 2024NHS Greater Glasgow &amp; ClydeBreast (screened excluded)</v>
      </c>
      <c r="B2522" t="s">
        <v>262</v>
      </c>
      <c r="C2522" t="s">
        <v>258</v>
      </c>
      <c r="D2522" t="s">
        <v>169</v>
      </c>
      <c r="E2522" t="s">
        <v>201</v>
      </c>
      <c r="F2522">
        <v>267</v>
      </c>
      <c r="G2522" t="s">
        <v>347</v>
      </c>
      <c r="H2522" t="s">
        <v>499</v>
      </c>
      <c r="I2522">
        <v>0</v>
      </c>
      <c r="J2522">
        <v>0</v>
      </c>
      <c r="K2522">
        <v>197</v>
      </c>
      <c r="L2522">
        <v>32</v>
      </c>
      <c r="M2522">
        <v>61</v>
      </c>
      <c r="N2522">
        <v>12</v>
      </c>
      <c r="O2522">
        <v>10</v>
      </c>
    </row>
    <row r="2523" spans="1:15" x14ac:dyDescent="0.25">
      <c r="A2523" t="str">
        <f t="shared" si="39"/>
        <v>62 DayJanuary-March 2024NHS Greater Glasgow &amp; ClydeBreast (screened only)</v>
      </c>
      <c r="B2523" t="s">
        <v>262</v>
      </c>
      <c r="C2523" t="s">
        <v>258</v>
      </c>
      <c r="D2523" t="s">
        <v>169</v>
      </c>
      <c r="E2523" t="s">
        <v>202</v>
      </c>
      <c r="F2523">
        <v>190</v>
      </c>
      <c r="G2523" t="s">
        <v>266</v>
      </c>
      <c r="H2523" t="s">
        <v>500</v>
      </c>
      <c r="I2523">
        <v>0</v>
      </c>
      <c r="J2523">
        <v>0</v>
      </c>
      <c r="K2523">
        <v>190</v>
      </c>
      <c r="L2523">
        <v>30</v>
      </c>
      <c r="M2523">
        <v>48</v>
      </c>
      <c r="N2523">
        <v>16</v>
      </c>
      <c r="O2523">
        <v>10</v>
      </c>
    </row>
    <row r="2524" spans="1:15" x14ac:dyDescent="0.25">
      <c r="A2524" t="str">
        <f t="shared" si="39"/>
        <v>62 DayJanuary-March 2024NHS Greater Glasgow &amp; ClydeCervical</v>
      </c>
      <c r="B2524" t="s">
        <v>262</v>
      </c>
      <c r="C2524" t="s">
        <v>258</v>
      </c>
      <c r="D2524" t="s">
        <v>169</v>
      </c>
      <c r="E2524" t="s">
        <v>23</v>
      </c>
      <c r="F2524">
        <v>3</v>
      </c>
      <c r="G2524" t="s">
        <v>266</v>
      </c>
      <c r="H2524" t="s">
        <v>320</v>
      </c>
      <c r="I2524">
        <v>0</v>
      </c>
      <c r="J2524">
        <v>0</v>
      </c>
      <c r="K2524">
        <v>3</v>
      </c>
      <c r="L2524">
        <v>0</v>
      </c>
      <c r="M2524">
        <v>1</v>
      </c>
    </row>
    <row r="2525" spans="1:15" x14ac:dyDescent="0.25">
      <c r="A2525" t="str">
        <f t="shared" si="39"/>
        <v>62 DayJanuary-March 2024NHS Greater Glasgow &amp; ClydeCervical (screened excluded)</v>
      </c>
      <c r="B2525" t="s">
        <v>262</v>
      </c>
      <c r="C2525" t="s">
        <v>258</v>
      </c>
      <c r="D2525" t="s">
        <v>169</v>
      </c>
      <c r="E2525" t="s">
        <v>24</v>
      </c>
      <c r="F2525">
        <v>1</v>
      </c>
      <c r="G2525" t="s">
        <v>266</v>
      </c>
      <c r="H2525" t="s">
        <v>316</v>
      </c>
      <c r="I2525">
        <v>0</v>
      </c>
      <c r="J2525">
        <v>0</v>
      </c>
      <c r="K2525">
        <v>1</v>
      </c>
      <c r="L2525">
        <v>0</v>
      </c>
      <c r="M2525">
        <v>0</v>
      </c>
    </row>
    <row r="2526" spans="1:15" x14ac:dyDescent="0.25">
      <c r="A2526" t="str">
        <f t="shared" si="39"/>
        <v>62 DayJanuary-March 2024NHS Greater Glasgow &amp; ClydeCervical (screened only)</v>
      </c>
      <c r="B2526" t="s">
        <v>262</v>
      </c>
      <c r="C2526" t="s">
        <v>258</v>
      </c>
      <c r="D2526" t="s">
        <v>169</v>
      </c>
      <c r="E2526" t="s">
        <v>25</v>
      </c>
      <c r="F2526">
        <v>2</v>
      </c>
      <c r="G2526" t="s">
        <v>266</v>
      </c>
      <c r="H2526" t="s">
        <v>306</v>
      </c>
      <c r="I2526">
        <v>0</v>
      </c>
      <c r="J2526">
        <v>0</v>
      </c>
      <c r="K2526">
        <v>2</v>
      </c>
      <c r="L2526">
        <v>0</v>
      </c>
      <c r="M2526">
        <v>1</v>
      </c>
    </row>
    <row r="2527" spans="1:15" x14ac:dyDescent="0.25">
      <c r="A2527" t="str">
        <f t="shared" si="39"/>
        <v>62 DayJanuary-March 2024NHS Greater Glasgow &amp; ClydeColorectal</v>
      </c>
      <c r="B2527" t="s">
        <v>262</v>
      </c>
      <c r="C2527" t="s">
        <v>258</v>
      </c>
      <c r="D2527" t="s">
        <v>169</v>
      </c>
      <c r="E2527" t="s">
        <v>26</v>
      </c>
      <c r="F2527">
        <v>187</v>
      </c>
      <c r="G2527" t="s">
        <v>380</v>
      </c>
      <c r="H2527" t="s">
        <v>501</v>
      </c>
      <c r="I2527">
        <v>6</v>
      </c>
      <c r="J2527">
        <v>3.8461538461538498</v>
      </c>
      <c r="K2527">
        <v>150</v>
      </c>
      <c r="L2527">
        <v>16</v>
      </c>
      <c r="M2527">
        <v>45</v>
      </c>
      <c r="N2527">
        <v>11</v>
      </c>
      <c r="O2527">
        <v>21</v>
      </c>
    </row>
    <row r="2528" spans="1:15" x14ac:dyDescent="0.25">
      <c r="A2528" t="str">
        <f t="shared" si="39"/>
        <v>62 DayJanuary-March 2024NHS Greater Glasgow &amp; ClydeColorectal (screened excluded)</v>
      </c>
      <c r="B2528" t="s">
        <v>262</v>
      </c>
      <c r="C2528" t="s">
        <v>258</v>
      </c>
      <c r="D2528" t="s">
        <v>169</v>
      </c>
      <c r="E2528" t="s">
        <v>27</v>
      </c>
      <c r="F2528">
        <v>157</v>
      </c>
      <c r="G2528" t="s">
        <v>380</v>
      </c>
      <c r="H2528" t="s">
        <v>502</v>
      </c>
      <c r="I2528">
        <v>5</v>
      </c>
      <c r="J2528">
        <v>3.9682539682539701</v>
      </c>
      <c r="K2528">
        <v>121</v>
      </c>
      <c r="L2528">
        <v>15</v>
      </c>
      <c r="M2528">
        <v>35</v>
      </c>
      <c r="N2528">
        <v>11</v>
      </c>
      <c r="O2528">
        <v>19</v>
      </c>
    </row>
    <row r="2529" spans="1:15" x14ac:dyDescent="0.25">
      <c r="A2529" t="str">
        <f t="shared" si="39"/>
        <v>62 DayJanuary-March 2024NHS Greater Glasgow &amp; ClydeColorectal (screened only)</v>
      </c>
      <c r="B2529" t="s">
        <v>262</v>
      </c>
      <c r="C2529" t="s">
        <v>258</v>
      </c>
      <c r="D2529" t="s">
        <v>169</v>
      </c>
      <c r="E2529" t="s">
        <v>28</v>
      </c>
      <c r="F2529">
        <v>30</v>
      </c>
      <c r="G2529" t="s">
        <v>266</v>
      </c>
      <c r="H2529" t="s">
        <v>314</v>
      </c>
      <c r="I2529">
        <v>1</v>
      </c>
      <c r="J2529">
        <v>3.3333333333333299</v>
      </c>
      <c r="K2529">
        <v>29</v>
      </c>
      <c r="L2529">
        <v>1</v>
      </c>
      <c r="M2529">
        <v>10</v>
      </c>
      <c r="O2529">
        <v>43</v>
      </c>
    </row>
    <row r="2530" spans="1:15" x14ac:dyDescent="0.25">
      <c r="A2530" t="str">
        <f t="shared" si="39"/>
        <v>62 DayJanuary-March 2024NHS Greater Glasgow &amp; ClydeHead &amp; Neck</v>
      </c>
      <c r="B2530" t="s">
        <v>262</v>
      </c>
      <c r="C2530" t="s">
        <v>258</v>
      </c>
      <c r="D2530" t="s">
        <v>169</v>
      </c>
      <c r="E2530" t="s">
        <v>29</v>
      </c>
      <c r="F2530">
        <v>69</v>
      </c>
      <c r="G2530" t="s">
        <v>286</v>
      </c>
      <c r="H2530" t="s">
        <v>279</v>
      </c>
      <c r="I2530">
        <v>1</v>
      </c>
      <c r="J2530">
        <v>2</v>
      </c>
      <c r="K2530">
        <v>49</v>
      </c>
      <c r="L2530">
        <v>10</v>
      </c>
      <c r="M2530">
        <v>18</v>
      </c>
      <c r="N2530">
        <v>12</v>
      </c>
      <c r="O2530">
        <v>10</v>
      </c>
    </row>
    <row r="2531" spans="1:15" x14ac:dyDescent="0.25">
      <c r="A2531" t="str">
        <f t="shared" si="39"/>
        <v>62 DayJanuary-March 2024NHS Greater Glasgow &amp; ClydeLung</v>
      </c>
      <c r="B2531" t="s">
        <v>262</v>
      </c>
      <c r="C2531" t="s">
        <v>258</v>
      </c>
      <c r="D2531" t="s">
        <v>169</v>
      </c>
      <c r="E2531" t="s">
        <v>30</v>
      </c>
      <c r="F2531">
        <v>287</v>
      </c>
      <c r="G2531" t="s">
        <v>503</v>
      </c>
      <c r="H2531" t="s">
        <v>470</v>
      </c>
      <c r="I2531">
        <v>7</v>
      </c>
      <c r="J2531">
        <v>4.9645390070922</v>
      </c>
      <c r="K2531">
        <v>134</v>
      </c>
      <c r="L2531">
        <v>30</v>
      </c>
      <c r="M2531">
        <v>41</v>
      </c>
      <c r="N2531">
        <v>12</v>
      </c>
      <c r="O2531">
        <v>21</v>
      </c>
    </row>
    <row r="2532" spans="1:15" x14ac:dyDescent="0.25">
      <c r="A2532" t="str">
        <f t="shared" si="39"/>
        <v>62 DayJanuary-March 2024NHS Greater Glasgow &amp; ClydeLymphoma</v>
      </c>
      <c r="B2532" t="s">
        <v>262</v>
      </c>
      <c r="C2532" t="s">
        <v>258</v>
      </c>
      <c r="D2532" t="s">
        <v>169</v>
      </c>
      <c r="E2532" t="s">
        <v>31</v>
      </c>
      <c r="F2532">
        <v>39</v>
      </c>
      <c r="G2532" t="s">
        <v>326</v>
      </c>
      <c r="H2532" t="s">
        <v>307</v>
      </c>
      <c r="I2532">
        <v>0</v>
      </c>
      <c r="J2532">
        <v>0</v>
      </c>
      <c r="K2532">
        <v>18</v>
      </c>
      <c r="L2532">
        <v>2</v>
      </c>
      <c r="M2532">
        <v>4</v>
      </c>
      <c r="O2532">
        <v>26</v>
      </c>
    </row>
    <row r="2533" spans="1:15" x14ac:dyDescent="0.25">
      <c r="A2533" t="str">
        <f t="shared" si="39"/>
        <v>62 DayJanuary-March 2024NHS Greater Glasgow &amp; ClydeMelanoma</v>
      </c>
      <c r="B2533" t="s">
        <v>262</v>
      </c>
      <c r="C2533" t="s">
        <v>258</v>
      </c>
      <c r="D2533" t="s">
        <v>169</v>
      </c>
      <c r="E2533" t="s">
        <v>32</v>
      </c>
      <c r="F2533">
        <v>85</v>
      </c>
      <c r="G2533" t="s">
        <v>329</v>
      </c>
      <c r="H2533" t="s">
        <v>290</v>
      </c>
      <c r="I2533">
        <v>0</v>
      </c>
      <c r="J2533">
        <v>0</v>
      </c>
      <c r="K2533">
        <v>44</v>
      </c>
      <c r="L2533">
        <v>6</v>
      </c>
      <c r="M2533">
        <v>3</v>
      </c>
      <c r="N2533">
        <v>46</v>
      </c>
      <c r="O2533">
        <v>14</v>
      </c>
    </row>
    <row r="2534" spans="1:15" x14ac:dyDescent="0.25">
      <c r="A2534" t="str">
        <f t="shared" si="39"/>
        <v>62 DayJanuary-March 2024NHS Greater Glasgow &amp; ClydeOvarian</v>
      </c>
      <c r="B2534" t="s">
        <v>262</v>
      </c>
      <c r="C2534" t="s">
        <v>258</v>
      </c>
      <c r="D2534" t="s">
        <v>169</v>
      </c>
      <c r="E2534" t="s">
        <v>33</v>
      </c>
      <c r="F2534">
        <v>18</v>
      </c>
      <c r="G2534" t="s">
        <v>320</v>
      </c>
      <c r="H2534" t="s">
        <v>284</v>
      </c>
      <c r="I2534">
        <v>0</v>
      </c>
      <c r="J2534">
        <v>0</v>
      </c>
      <c r="K2534">
        <v>15</v>
      </c>
      <c r="L2534">
        <v>0</v>
      </c>
      <c r="M2534">
        <v>3</v>
      </c>
      <c r="O2534">
        <v>21</v>
      </c>
    </row>
    <row r="2535" spans="1:15" x14ac:dyDescent="0.25">
      <c r="A2535" t="str">
        <f t="shared" si="39"/>
        <v>62 DayJanuary-March 2024NHS Greater Glasgow &amp; ClydeUpper GI</v>
      </c>
      <c r="B2535" t="s">
        <v>262</v>
      </c>
      <c r="C2535" t="s">
        <v>258</v>
      </c>
      <c r="D2535" t="s">
        <v>169</v>
      </c>
      <c r="E2535" t="s">
        <v>34</v>
      </c>
      <c r="F2535">
        <v>150</v>
      </c>
      <c r="G2535" t="s">
        <v>285</v>
      </c>
      <c r="H2535" t="s">
        <v>504</v>
      </c>
      <c r="I2535">
        <v>1</v>
      </c>
      <c r="J2535">
        <v>1.0416666666666701</v>
      </c>
      <c r="K2535">
        <v>95</v>
      </c>
      <c r="L2535">
        <v>4</v>
      </c>
      <c r="M2535">
        <v>30</v>
      </c>
      <c r="N2535">
        <v>17</v>
      </c>
      <c r="O2535">
        <v>26</v>
      </c>
    </row>
    <row r="2536" spans="1:15" x14ac:dyDescent="0.25">
      <c r="A2536" t="str">
        <f t="shared" si="39"/>
        <v>62 DayJanuary-March 2024NHS Greater Glasgow &amp; ClydeUpper GI - Hepatopancreatobiliary</v>
      </c>
      <c r="B2536" t="s">
        <v>262</v>
      </c>
      <c r="C2536" t="s">
        <v>258</v>
      </c>
      <c r="D2536" t="s">
        <v>169</v>
      </c>
      <c r="E2536" t="s">
        <v>203</v>
      </c>
      <c r="F2536">
        <v>83</v>
      </c>
      <c r="G2536" t="s">
        <v>356</v>
      </c>
      <c r="H2536" t="s">
        <v>335</v>
      </c>
      <c r="I2536">
        <v>1</v>
      </c>
      <c r="J2536">
        <v>1.63934426229508</v>
      </c>
      <c r="K2536">
        <v>60</v>
      </c>
      <c r="L2536">
        <v>2</v>
      </c>
      <c r="M2536">
        <v>14</v>
      </c>
      <c r="O2536">
        <v>34</v>
      </c>
    </row>
    <row r="2537" spans="1:15" x14ac:dyDescent="0.25">
      <c r="A2537" t="str">
        <f t="shared" si="39"/>
        <v>62 DayJanuary-March 2024NHS Greater Glasgow &amp; ClydeUpper GI - Oesophagogastric</v>
      </c>
      <c r="B2537" t="s">
        <v>262</v>
      </c>
      <c r="C2537" t="s">
        <v>258</v>
      </c>
      <c r="D2537" t="s">
        <v>169</v>
      </c>
      <c r="E2537" t="s">
        <v>204</v>
      </c>
      <c r="F2537">
        <v>67</v>
      </c>
      <c r="G2537" t="s">
        <v>280</v>
      </c>
      <c r="H2537" t="s">
        <v>315</v>
      </c>
      <c r="I2537">
        <v>0</v>
      </c>
      <c r="J2537">
        <v>0</v>
      </c>
      <c r="K2537">
        <v>35</v>
      </c>
      <c r="L2537">
        <v>2</v>
      </c>
      <c r="M2537">
        <v>16</v>
      </c>
      <c r="O2537">
        <v>24</v>
      </c>
    </row>
    <row r="2538" spans="1:15" x14ac:dyDescent="0.25">
      <c r="A2538" t="str">
        <f t="shared" si="39"/>
        <v>62 DayJanuary-March 2024NHS Greater Glasgow &amp; ClydeUrological</v>
      </c>
      <c r="B2538" t="s">
        <v>262</v>
      </c>
      <c r="C2538" t="s">
        <v>258</v>
      </c>
      <c r="D2538" t="s">
        <v>169</v>
      </c>
      <c r="E2538" t="s">
        <v>205</v>
      </c>
      <c r="F2538">
        <v>441</v>
      </c>
      <c r="G2538" t="s">
        <v>505</v>
      </c>
      <c r="H2538" t="s">
        <v>300</v>
      </c>
      <c r="I2538">
        <v>1</v>
      </c>
      <c r="J2538">
        <v>0.303951367781155</v>
      </c>
      <c r="K2538">
        <v>328</v>
      </c>
      <c r="L2538">
        <v>90</v>
      </c>
      <c r="M2538">
        <v>102</v>
      </c>
      <c r="N2538">
        <v>16</v>
      </c>
      <c r="O2538">
        <v>22</v>
      </c>
    </row>
    <row r="2539" spans="1:15" x14ac:dyDescent="0.25">
      <c r="A2539" t="str">
        <f t="shared" si="39"/>
        <v>62 DayJanuary-March 2024NHS Greater Glasgow &amp; ClydeUrology - Bladder</v>
      </c>
      <c r="B2539" t="s">
        <v>262</v>
      </c>
      <c r="C2539" t="s">
        <v>258</v>
      </c>
      <c r="D2539" t="s">
        <v>169</v>
      </c>
      <c r="E2539" t="s">
        <v>206</v>
      </c>
      <c r="F2539">
        <v>51</v>
      </c>
      <c r="G2539" t="s">
        <v>272</v>
      </c>
      <c r="H2539" t="s">
        <v>290</v>
      </c>
      <c r="I2539">
        <v>0</v>
      </c>
      <c r="J2539">
        <v>0</v>
      </c>
      <c r="K2539">
        <v>44</v>
      </c>
      <c r="L2539">
        <v>1</v>
      </c>
      <c r="M2539">
        <v>9</v>
      </c>
      <c r="O2539">
        <v>12</v>
      </c>
    </row>
    <row r="2540" spans="1:15" x14ac:dyDescent="0.25">
      <c r="A2540" t="str">
        <f t="shared" si="39"/>
        <v>62 DayJanuary-March 2024NHS Greater Glasgow &amp; ClydeUrology - Other</v>
      </c>
      <c r="B2540" t="s">
        <v>262</v>
      </c>
      <c r="C2540" t="s">
        <v>258</v>
      </c>
      <c r="D2540" t="s">
        <v>169</v>
      </c>
      <c r="E2540" t="s">
        <v>207</v>
      </c>
      <c r="F2540">
        <v>86</v>
      </c>
      <c r="G2540" t="s">
        <v>283</v>
      </c>
      <c r="H2540" t="s">
        <v>386</v>
      </c>
      <c r="I2540">
        <v>1</v>
      </c>
      <c r="J2540">
        <v>2.5641025641025599</v>
      </c>
      <c r="K2540">
        <v>38</v>
      </c>
      <c r="L2540">
        <v>6</v>
      </c>
      <c r="M2540">
        <v>13</v>
      </c>
      <c r="N2540">
        <v>14</v>
      </c>
      <c r="O2540">
        <v>40</v>
      </c>
    </row>
    <row r="2541" spans="1:15" x14ac:dyDescent="0.25">
      <c r="A2541" t="str">
        <f t="shared" si="39"/>
        <v>62 DayJanuary-March 2024NHS Greater Glasgow &amp; ClydeUrology - Prostate</v>
      </c>
      <c r="B2541" t="s">
        <v>262</v>
      </c>
      <c r="C2541" t="s">
        <v>258</v>
      </c>
      <c r="D2541" t="s">
        <v>169</v>
      </c>
      <c r="E2541" t="s">
        <v>208</v>
      </c>
      <c r="F2541">
        <v>304</v>
      </c>
      <c r="G2541" t="s">
        <v>357</v>
      </c>
      <c r="H2541" t="s">
        <v>435</v>
      </c>
      <c r="I2541">
        <v>0</v>
      </c>
      <c r="J2541">
        <v>0</v>
      </c>
      <c r="K2541">
        <v>246</v>
      </c>
      <c r="L2541">
        <v>83</v>
      </c>
      <c r="M2541">
        <v>80</v>
      </c>
      <c r="N2541">
        <v>16</v>
      </c>
      <c r="O2541">
        <v>21</v>
      </c>
    </row>
    <row r="2542" spans="1:15" x14ac:dyDescent="0.25">
      <c r="A2542" t="str">
        <f t="shared" si="39"/>
        <v>62 DayJanuary-March 2024NHS HighlandAll Cancer Types*</v>
      </c>
      <c r="B2542" t="s">
        <v>262</v>
      </c>
      <c r="C2542" t="s">
        <v>258</v>
      </c>
      <c r="D2542" t="s">
        <v>170</v>
      </c>
      <c r="E2542" t="s">
        <v>198</v>
      </c>
      <c r="F2542">
        <v>380</v>
      </c>
      <c r="G2542" t="s">
        <v>268</v>
      </c>
      <c r="H2542" t="s">
        <v>506</v>
      </c>
      <c r="I2542">
        <v>4</v>
      </c>
      <c r="J2542">
        <v>1.34680134680135</v>
      </c>
      <c r="K2542">
        <v>293</v>
      </c>
      <c r="L2542">
        <v>57</v>
      </c>
      <c r="M2542">
        <v>82</v>
      </c>
      <c r="N2542">
        <v>15</v>
      </c>
      <c r="O2542">
        <v>22</v>
      </c>
    </row>
    <row r="2543" spans="1:15" x14ac:dyDescent="0.25">
      <c r="A2543" t="str">
        <f t="shared" si="39"/>
        <v>62 DayJanuary-March 2024NHS HighlandAll Cancer Types* (screened excluded)</v>
      </c>
      <c r="B2543" t="s">
        <v>262</v>
      </c>
      <c r="C2543" t="s">
        <v>258</v>
      </c>
      <c r="D2543" t="s">
        <v>170</v>
      </c>
      <c r="E2543" t="s">
        <v>199</v>
      </c>
      <c r="F2543">
        <v>345</v>
      </c>
      <c r="G2543" t="s">
        <v>268</v>
      </c>
      <c r="H2543" t="s">
        <v>366</v>
      </c>
      <c r="I2543">
        <v>4</v>
      </c>
      <c r="J2543">
        <v>1.5267175572519101</v>
      </c>
      <c r="K2543">
        <v>258</v>
      </c>
      <c r="L2543">
        <v>51</v>
      </c>
      <c r="M2543">
        <v>71</v>
      </c>
      <c r="N2543">
        <v>15</v>
      </c>
      <c r="O2543">
        <v>21</v>
      </c>
    </row>
    <row r="2544" spans="1:15" x14ac:dyDescent="0.25">
      <c r="A2544" t="str">
        <f t="shared" si="39"/>
        <v>62 DayJanuary-March 2024NHS HighlandAll Cancer Types* (screened only)</v>
      </c>
      <c r="B2544" t="s">
        <v>262</v>
      </c>
      <c r="C2544" t="s">
        <v>258</v>
      </c>
      <c r="D2544" t="s">
        <v>170</v>
      </c>
      <c r="E2544" t="s">
        <v>200</v>
      </c>
      <c r="F2544">
        <v>35</v>
      </c>
      <c r="G2544" t="s">
        <v>266</v>
      </c>
      <c r="H2544" t="s">
        <v>315</v>
      </c>
      <c r="I2544">
        <v>0</v>
      </c>
      <c r="J2544">
        <v>0</v>
      </c>
      <c r="K2544">
        <v>35</v>
      </c>
      <c r="L2544">
        <v>6</v>
      </c>
      <c r="M2544">
        <v>11</v>
      </c>
      <c r="N2544">
        <v>23</v>
      </c>
      <c r="O2544">
        <v>29</v>
      </c>
    </row>
    <row r="2545" spans="1:15" x14ac:dyDescent="0.25">
      <c r="A2545" t="str">
        <f t="shared" si="39"/>
        <v>62 DayJanuary-March 2024NHS HighlandBreast</v>
      </c>
      <c r="B2545" t="s">
        <v>262</v>
      </c>
      <c r="C2545" t="s">
        <v>258</v>
      </c>
      <c r="D2545" t="s">
        <v>170</v>
      </c>
      <c r="E2545" t="s">
        <v>22</v>
      </c>
      <c r="F2545">
        <v>67</v>
      </c>
      <c r="G2545" t="s">
        <v>273</v>
      </c>
      <c r="H2545" t="s">
        <v>488</v>
      </c>
      <c r="I2545">
        <v>0</v>
      </c>
      <c r="J2545">
        <v>0</v>
      </c>
      <c r="K2545">
        <v>55</v>
      </c>
      <c r="L2545">
        <v>9</v>
      </c>
      <c r="M2545">
        <v>8</v>
      </c>
      <c r="N2545">
        <v>15</v>
      </c>
      <c r="O2545">
        <v>18</v>
      </c>
    </row>
    <row r="2546" spans="1:15" x14ac:dyDescent="0.25">
      <c r="A2546" t="str">
        <f t="shared" si="39"/>
        <v>62 DayJanuary-March 2024NHS HighlandBreast (screened excluded)</v>
      </c>
      <c r="B2546" t="s">
        <v>262</v>
      </c>
      <c r="C2546" t="s">
        <v>258</v>
      </c>
      <c r="D2546" t="s">
        <v>170</v>
      </c>
      <c r="E2546" t="s">
        <v>201</v>
      </c>
      <c r="F2546">
        <v>49</v>
      </c>
      <c r="G2546" t="s">
        <v>273</v>
      </c>
      <c r="H2546" t="s">
        <v>309</v>
      </c>
      <c r="I2546">
        <v>0</v>
      </c>
      <c r="J2546">
        <v>0</v>
      </c>
      <c r="K2546">
        <v>37</v>
      </c>
      <c r="L2546">
        <v>6</v>
      </c>
      <c r="M2546">
        <v>7</v>
      </c>
      <c r="N2546">
        <v>15</v>
      </c>
      <c r="O2546">
        <v>15</v>
      </c>
    </row>
    <row r="2547" spans="1:15" x14ac:dyDescent="0.25">
      <c r="A2547" t="str">
        <f t="shared" si="39"/>
        <v>62 DayJanuary-March 2024NHS HighlandBreast (screened only)</v>
      </c>
      <c r="B2547" t="s">
        <v>262</v>
      </c>
      <c r="C2547" t="s">
        <v>258</v>
      </c>
      <c r="D2547" t="s">
        <v>170</v>
      </c>
      <c r="E2547" t="s">
        <v>202</v>
      </c>
      <c r="F2547">
        <v>18</v>
      </c>
      <c r="G2547" t="s">
        <v>266</v>
      </c>
      <c r="H2547" t="s">
        <v>307</v>
      </c>
      <c r="I2547">
        <v>0</v>
      </c>
      <c r="J2547">
        <v>0</v>
      </c>
      <c r="K2547">
        <v>18</v>
      </c>
      <c r="L2547">
        <v>3</v>
      </c>
      <c r="M2547">
        <v>1</v>
      </c>
      <c r="N2547">
        <v>18</v>
      </c>
    </row>
    <row r="2548" spans="1:15" x14ac:dyDescent="0.25">
      <c r="A2548" t="str">
        <f t="shared" si="39"/>
        <v>62 DayJanuary-March 2024NHS HighlandCervical</v>
      </c>
      <c r="B2548" t="s">
        <v>262</v>
      </c>
      <c r="C2548" t="s">
        <v>258</v>
      </c>
      <c r="D2548" t="s">
        <v>170</v>
      </c>
      <c r="E2548" t="s">
        <v>23</v>
      </c>
      <c r="F2548">
        <v>1</v>
      </c>
      <c r="G2548" t="s">
        <v>266</v>
      </c>
      <c r="H2548" t="s">
        <v>316</v>
      </c>
      <c r="I2548">
        <v>0</v>
      </c>
      <c r="J2548">
        <v>0</v>
      </c>
      <c r="K2548">
        <v>1</v>
      </c>
      <c r="L2548">
        <v>0</v>
      </c>
      <c r="M2548">
        <v>0</v>
      </c>
    </row>
    <row r="2549" spans="1:15" x14ac:dyDescent="0.25">
      <c r="A2549" t="str">
        <f t="shared" si="39"/>
        <v>62 DayJanuary-March 2024NHS HighlandCervical (screened excluded)</v>
      </c>
      <c r="B2549" t="s">
        <v>262</v>
      </c>
      <c r="C2549" t="s">
        <v>258</v>
      </c>
      <c r="D2549" t="s">
        <v>170</v>
      </c>
      <c r="E2549" t="s">
        <v>24</v>
      </c>
      <c r="F2549">
        <v>1</v>
      </c>
      <c r="G2549" t="s">
        <v>266</v>
      </c>
      <c r="H2549" t="s">
        <v>316</v>
      </c>
      <c r="I2549">
        <v>0</v>
      </c>
      <c r="J2549">
        <v>0</v>
      </c>
      <c r="K2549">
        <v>1</v>
      </c>
      <c r="L2549">
        <v>0</v>
      </c>
      <c r="M2549">
        <v>0</v>
      </c>
    </row>
    <row r="2550" spans="1:15" x14ac:dyDescent="0.25">
      <c r="A2550" t="str">
        <f t="shared" si="39"/>
        <v>62 DayJanuary-March 2024NHS HighlandColorectal</v>
      </c>
      <c r="B2550" t="s">
        <v>262</v>
      </c>
      <c r="C2550" t="s">
        <v>258</v>
      </c>
      <c r="D2550" t="s">
        <v>170</v>
      </c>
      <c r="E2550" t="s">
        <v>26</v>
      </c>
      <c r="F2550">
        <v>66</v>
      </c>
      <c r="G2550" t="s">
        <v>272</v>
      </c>
      <c r="H2550" t="s">
        <v>338</v>
      </c>
      <c r="I2550">
        <v>0</v>
      </c>
      <c r="J2550">
        <v>0</v>
      </c>
      <c r="K2550">
        <v>59</v>
      </c>
      <c r="L2550">
        <v>14</v>
      </c>
      <c r="M2550">
        <v>29</v>
      </c>
      <c r="N2550">
        <v>19</v>
      </c>
      <c r="O2550">
        <v>25</v>
      </c>
    </row>
    <row r="2551" spans="1:15" x14ac:dyDescent="0.25">
      <c r="A2551" t="str">
        <f t="shared" si="39"/>
        <v>62 DayJanuary-March 2024NHS HighlandColorectal (screened excluded)</v>
      </c>
      <c r="B2551" t="s">
        <v>262</v>
      </c>
      <c r="C2551" t="s">
        <v>258</v>
      </c>
      <c r="D2551" t="s">
        <v>170</v>
      </c>
      <c r="E2551" t="s">
        <v>27</v>
      </c>
      <c r="F2551">
        <v>49</v>
      </c>
      <c r="G2551" t="s">
        <v>272</v>
      </c>
      <c r="H2551" t="s">
        <v>423</v>
      </c>
      <c r="I2551">
        <v>0</v>
      </c>
      <c r="J2551">
        <v>0</v>
      </c>
      <c r="K2551">
        <v>42</v>
      </c>
      <c r="L2551">
        <v>11</v>
      </c>
      <c r="M2551">
        <v>19</v>
      </c>
      <c r="N2551">
        <v>16</v>
      </c>
      <c r="O2551">
        <v>23</v>
      </c>
    </row>
    <row r="2552" spans="1:15" x14ac:dyDescent="0.25">
      <c r="A2552" t="str">
        <f t="shared" si="39"/>
        <v>62 DayJanuary-March 2024NHS HighlandColorectal (screened only)</v>
      </c>
      <c r="B2552" t="s">
        <v>262</v>
      </c>
      <c r="C2552" t="s">
        <v>258</v>
      </c>
      <c r="D2552" t="s">
        <v>170</v>
      </c>
      <c r="E2552" t="s">
        <v>28</v>
      </c>
      <c r="F2552">
        <v>17</v>
      </c>
      <c r="G2552" t="s">
        <v>266</v>
      </c>
      <c r="H2552" t="s">
        <v>302</v>
      </c>
      <c r="I2552">
        <v>0</v>
      </c>
      <c r="J2552">
        <v>0</v>
      </c>
      <c r="K2552">
        <v>17</v>
      </c>
      <c r="L2552">
        <v>3</v>
      </c>
      <c r="M2552">
        <v>10</v>
      </c>
      <c r="N2552">
        <v>28</v>
      </c>
      <c r="O2552">
        <v>29</v>
      </c>
    </row>
    <row r="2553" spans="1:15" x14ac:dyDescent="0.25">
      <c r="A2553" t="str">
        <f t="shared" si="39"/>
        <v>62 DayJanuary-March 2024NHS HighlandHead &amp; Neck</v>
      </c>
      <c r="B2553" t="s">
        <v>262</v>
      </c>
      <c r="C2553" t="s">
        <v>258</v>
      </c>
      <c r="D2553" t="s">
        <v>170</v>
      </c>
      <c r="E2553" t="s">
        <v>29</v>
      </c>
      <c r="F2553">
        <v>15</v>
      </c>
      <c r="G2553" t="s">
        <v>320</v>
      </c>
      <c r="H2553" t="s">
        <v>273</v>
      </c>
      <c r="I2553">
        <v>1</v>
      </c>
      <c r="J2553">
        <v>8.3333333333333304</v>
      </c>
      <c r="K2553">
        <v>11</v>
      </c>
      <c r="L2553">
        <v>1</v>
      </c>
      <c r="M2553">
        <v>7</v>
      </c>
      <c r="O2553">
        <v>55</v>
      </c>
    </row>
    <row r="2554" spans="1:15" x14ac:dyDescent="0.25">
      <c r="A2554" t="str">
        <f t="shared" si="39"/>
        <v>62 DayJanuary-March 2024NHS HighlandLung</v>
      </c>
      <c r="B2554" t="s">
        <v>262</v>
      </c>
      <c r="C2554" t="s">
        <v>258</v>
      </c>
      <c r="D2554" t="s">
        <v>170</v>
      </c>
      <c r="E2554" t="s">
        <v>30</v>
      </c>
      <c r="F2554">
        <v>42</v>
      </c>
      <c r="G2554" t="s">
        <v>310</v>
      </c>
      <c r="H2554" t="s">
        <v>380</v>
      </c>
      <c r="I2554">
        <v>3</v>
      </c>
      <c r="J2554">
        <v>9.67741935483871</v>
      </c>
      <c r="K2554">
        <v>28</v>
      </c>
      <c r="L2554">
        <v>1</v>
      </c>
      <c r="M2554">
        <v>11</v>
      </c>
      <c r="O2554">
        <v>21</v>
      </c>
    </row>
    <row r="2555" spans="1:15" x14ac:dyDescent="0.25">
      <c r="A2555" t="str">
        <f t="shared" si="39"/>
        <v>62 DayJanuary-March 2024NHS HighlandLymphoma</v>
      </c>
      <c r="B2555" t="s">
        <v>262</v>
      </c>
      <c r="C2555" t="s">
        <v>258</v>
      </c>
      <c r="D2555" t="s">
        <v>170</v>
      </c>
      <c r="E2555" t="s">
        <v>31</v>
      </c>
      <c r="F2555">
        <v>12</v>
      </c>
      <c r="G2555" t="s">
        <v>312</v>
      </c>
      <c r="H2555" t="s">
        <v>272</v>
      </c>
      <c r="I2555">
        <v>0</v>
      </c>
      <c r="J2555">
        <v>0</v>
      </c>
      <c r="K2555">
        <v>7</v>
      </c>
      <c r="L2555">
        <v>0</v>
      </c>
      <c r="M2555">
        <v>2</v>
      </c>
    </row>
    <row r="2556" spans="1:15" x14ac:dyDescent="0.25">
      <c r="A2556" t="str">
        <f t="shared" si="39"/>
        <v>62 DayJanuary-March 2024NHS HighlandMelanoma</v>
      </c>
      <c r="B2556" t="s">
        <v>262</v>
      </c>
      <c r="C2556" t="s">
        <v>258</v>
      </c>
      <c r="D2556" t="s">
        <v>170</v>
      </c>
      <c r="E2556" t="s">
        <v>32</v>
      </c>
      <c r="F2556">
        <v>23</v>
      </c>
      <c r="G2556" t="s">
        <v>274</v>
      </c>
      <c r="H2556" t="s">
        <v>302</v>
      </c>
      <c r="I2556">
        <v>0</v>
      </c>
      <c r="J2556">
        <v>0</v>
      </c>
      <c r="K2556">
        <v>17</v>
      </c>
      <c r="L2556">
        <v>3</v>
      </c>
      <c r="M2556">
        <v>0</v>
      </c>
      <c r="N2556">
        <v>8</v>
      </c>
    </row>
    <row r="2557" spans="1:15" x14ac:dyDescent="0.25">
      <c r="A2557" t="str">
        <f t="shared" si="39"/>
        <v>62 DayJanuary-March 2024NHS HighlandOvarian</v>
      </c>
      <c r="B2557" t="s">
        <v>262</v>
      </c>
      <c r="C2557" t="s">
        <v>258</v>
      </c>
      <c r="D2557" t="s">
        <v>170</v>
      </c>
      <c r="E2557" t="s">
        <v>33</v>
      </c>
      <c r="F2557">
        <v>3</v>
      </c>
      <c r="G2557" t="s">
        <v>266</v>
      </c>
      <c r="H2557" t="s">
        <v>320</v>
      </c>
      <c r="I2557">
        <v>0</v>
      </c>
      <c r="J2557">
        <v>0</v>
      </c>
      <c r="K2557">
        <v>3</v>
      </c>
      <c r="L2557">
        <v>0</v>
      </c>
      <c r="M2557">
        <v>1</v>
      </c>
    </row>
    <row r="2558" spans="1:15" x14ac:dyDescent="0.25">
      <c r="A2558" t="str">
        <f t="shared" si="39"/>
        <v>62 DayJanuary-March 2024NHS HighlandUpper GI</v>
      </c>
      <c r="B2558" t="s">
        <v>262</v>
      </c>
      <c r="C2558" t="s">
        <v>258</v>
      </c>
      <c r="D2558" t="s">
        <v>170</v>
      </c>
      <c r="E2558" t="s">
        <v>34</v>
      </c>
      <c r="F2558">
        <v>33</v>
      </c>
      <c r="G2558" t="s">
        <v>324</v>
      </c>
      <c r="H2558" t="s">
        <v>345</v>
      </c>
      <c r="I2558">
        <v>0</v>
      </c>
      <c r="J2558">
        <v>0</v>
      </c>
      <c r="K2558">
        <v>23</v>
      </c>
      <c r="L2558">
        <v>4</v>
      </c>
      <c r="M2558">
        <v>5</v>
      </c>
      <c r="N2558">
        <v>26</v>
      </c>
      <c r="O2558">
        <v>14</v>
      </c>
    </row>
    <row r="2559" spans="1:15" x14ac:dyDescent="0.25">
      <c r="A2559" t="str">
        <f t="shared" si="39"/>
        <v>62 DayJanuary-March 2024NHS HighlandUpper GI - Hepatopancreatobiliary</v>
      </c>
      <c r="B2559" t="s">
        <v>262</v>
      </c>
      <c r="C2559" t="s">
        <v>258</v>
      </c>
      <c r="D2559" t="s">
        <v>170</v>
      </c>
      <c r="E2559" t="s">
        <v>203</v>
      </c>
      <c r="F2559">
        <v>13</v>
      </c>
      <c r="G2559" t="s">
        <v>306</v>
      </c>
      <c r="H2559" t="s">
        <v>310</v>
      </c>
      <c r="I2559">
        <v>0</v>
      </c>
      <c r="J2559">
        <v>0</v>
      </c>
      <c r="K2559">
        <v>11</v>
      </c>
      <c r="L2559">
        <v>3</v>
      </c>
      <c r="M2559">
        <v>2</v>
      </c>
      <c r="N2559">
        <v>26</v>
      </c>
    </row>
    <row r="2560" spans="1:15" x14ac:dyDescent="0.25">
      <c r="A2560" t="str">
        <f t="shared" si="39"/>
        <v>62 DayJanuary-March 2024NHS HighlandUpper GI - Oesophagogastric</v>
      </c>
      <c r="B2560" t="s">
        <v>262</v>
      </c>
      <c r="C2560" t="s">
        <v>258</v>
      </c>
      <c r="D2560" t="s">
        <v>170</v>
      </c>
      <c r="E2560" t="s">
        <v>204</v>
      </c>
      <c r="F2560">
        <v>20</v>
      </c>
      <c r="G2560" t="s">
        <v>322</v>
      </c>
      <c r="H2560" t="s">
        <v>273</v>
      </c>
      <c r="I2560">
        <v>0</v>
      </c>
      <c r="J2560">
        <v>0</v>
      </c>
      <c r="K2560">
        <v>12</v>
      </c>
      <c r="L2560">
        <v>1</v>
      </c>
      <c r="M2560">
        <v>3</v>
      </c>
      <c r="O2560">
        <v>14</v>
      </c>
    </row>
    <row r="2561" spans="1:15" x14ac:dyDescent="0.25">
      <c r="A2561" t="str">
        <f t="shared" si="39"/>
        <v>62 DayJanuary-March 2024NHS HighlandUrological</v>
      </c>
      <c r="B2561" t="s">
        <v>262</v>
      </c>
      <c r="C2561" t="s">
        <v>258</v>
      </c>
      <c r="D2561" t="s">
        <v>170</v>
      </c>
      <c r="E2561" t="s">
        <v>205</v>
      </c>
      <c r="F2561">
        <v>118</v>
      </c>
      <c r="G2561" t="s">
        <v>344</v>
      </c>
      <c r="H2561" t="s">
        <v>339</v>
      </c>
      <c r="I2561">
        <v>0</v>
      </c>
      <c r="J2561">
        <v>0</v>
      </c>
      <c r="K2561">
        <v>89</v>
      </c>
      <c r="L2561">
        <v>25</v>
      </c>
      <c r="M2561">
        <v>19</v>
      </c>
      <c r="N2561">
        <v>14</v>
      </c>
      <c r="O2561">
        <v>20</v>
      </c>
    </row>
    <row r="2562" spans="1:15" x14ac:dyDescent="0.25">
      <c r="A2562" t="str">
        <f t="shared" si="39"/>
        <v>62 DayJanuary-March 2024NHS HighlandUrology - Bladder</v>
      </c>
      <c r="B2562" t="s">
        <v>262</v>
      </c>
      <c r="C2562" t="s">
        <v>258</v>
      </c>
      <c r="D2562" t="s">
        <v>170</v>
      </c>
      <c r="E2562" t="s">
        <v>206</v>
      </c>
      <c r="F2562">
        <v>12</v>
      </c>
      <c r="G2562" t="s">
        <v>272</v>
      </c>
      <c r="H2562" t="s">
        <v>312</v>
      </c>
      <c r="I2562">
        <v>0</v>
      </c>
      <c r="J2562">
        <v>0</v>
      </c>
      <c r="K2562">
        <v>5</v>
      </c>
      <c r="L2562">
        <v>0</v>
      </c>
      <c r="M2562">
        <v>0</v>
      </c>
    </row>
    <row r="2563" spans="1:15" x14ac:dyDescent="0.25">
      <c r="A2563" t="str">
        <f t="shared" ref="A2563:A2626" si="40">CONCATENATE(B2563,C2563,D2563,E2563)</f>
        <v>62 DayJanuary-March 2024NHS HighlandUrology - Other</v>
      </c>
      <c r="B2563" t="s">
        <v>262</v>
      </c>
      <c r="C2563" t="s">
        <v>258</v>
      </c>
      <c r="D2563" t="s">
        <v>170</v>
      </c>
      <c r="E2563" t="s">
        <v>207</v>
      </c>
      <c r="F2563">
        <v>24</v>
      </c>
      <c r="G2563" t="s">
        <v>310</v>
      </c>
      <c r="H2563" t="s">
        <v>311</v>
      </c>
      <c r="I2563">
        <v>0</v>
      </c>
      <c r="J2563">
        <v>0</v>
      </c>
      <c r="K2563">
        <v>13</v>
      </c>
      <c r="L2563">
        <v>4</v>
      </c>
      <c r="M2563">
        <v>7</v>
      </c>
      <c r="N2563">
        <v>23</v>
      </c>
      <c r="O2563">
        <v>19</v>
      </c>
    </row>
    <row r="2564" spans="1:15" x14ac:dyDescent="0.25">
      <c r="A2564" t="str">
        <f t="shared" si="40"/>
        <v>62 DayJanuary-March 2024NHS HighlandUrology - Prostate</v>
      </c>
      <c r="B2564" t="s">
        <v>262</v>
      </c>
      <c r="C2564" t="s">
        <v>258</v>
      </c>
      <c r="D2564" t="s">
        <v>170</v>
      </c>
      <c r="E2564" t="s">
        <v>208</v>
      </c>
      <c r="F2564">
        <v>82</v>
      </c>
      <c r="G2564" t="s">
        <v>310</v>
      </c>
      <c r="H2564" t="s">
        <v>340</v>
      </c>
      <c r="I2564">
        <v>0</v>
      </c>
      <c r="J2564">
        <v>0</v>
      </c>
      <c r="K2564">
        <v>71</v>
      </c>
      <c r="L2564">
        <v>21</v>
      </c>
      <c r="M2564">
        <v>12</v>
      </c>
      <c r="N2564">
        <v>8</v>
      </c>
      <c r="O2564">
        <v>22</v>
      </c>
    </row>
    <row r="2565" spans="1:15" x14ac:dyDescent="0.25">
      <c r="A2565" t="str">
        <f t="shared" si="40"/>
        <v>62 DayJanuary-March 2024NHS LanarkshireAll Cancer Types*</v>
      </c>
      <c r="B2565" t="s">
        <v>262</v>
      </c>
      <c r="C2565" t="s">
        <v>258</v>
      </c>
      <c r="D2565" t="s">
        <v>171</v>
      </c>
      <c r="E2565" t="s">
        <v>198</v>
      </c>
      <c r="F2565">
        <v>539</v>
      </c>
      <c r="G2565" t="s">
        <v>373</v>
      </c>
      <c r="H2565" t="s">
        <v>392</v>
      </c>
      <c r="I2565">
        <v>3</v>
      </c>
      <c r="J2565">
        <v>0.87976539589442804</v>
      </c>
      <c r="K2565">
        <v>338</v>
      </c>
      <c r="L2565">
        <v>50</v>
      </c>
      <c r="M2565">
        <v>190</v>
      </c>
      <c r="N2565">
        <v>42</v>
      </c>
      <c r="O2565">
        <v>36</v>
      </c>
    </row>
    <row r="2566" spans="1:15" x14ac:dyDescent="0.25">
      <c r="A2566" t="str">
        <f t="shared" si="40"/>
        <v>62 DayJanuary-March 2024NHS LanarkshireAll Cancer Types* (screened excluded)</v>
      </c>
      <c r="B2566" t="s">
        <v>262</v>
      </c>
      <c r="C2566" t="s">
        <v>258</v>
      </c>
      <c r="D2566" t="s">
        <v>171</v>
      </c>
      <c r="E2566" t="s">
        <v>199</v>
      </c>
      <c r="F2566">
        <v>518</v>
      </c>
      <c r="G2566" t="s">
        <v>373</v>
      </c>
      <c r="H2566" t="s">
        <v>295</v>
      </c>
      <c r="I2566">
        <v>2</v>
      </c>
      <c r="J2566">
        <v>0.625</v>
      </c>
      <c r="K2566">
        <v>318</v>
      </c>
      <c r="L2566">
        <v>47</v>
      </c>
      <c r="M2566">
        <v>172</v>
      </c>
      <c r="N2566">
        <v>35</v>
      </c>
      <c r="O2566">
        <v>36</v>
      </c>
    </row>
    <row r="2567" spans="1:15" x14ac:dyDescent="0.25">
      <c r="A2567" t="str">
        <f t="shared" si="40"/>
        <v>62 DayJanuary-March 2024NHS LanarkshireAll Cancer Types* (screened only)</v>
      </c>
      <c r="B2567" t="s">
        <v>262</v>
      </c>
      <c r="C2567" t="s">
        <v>258</v>
      </c>
      <c r="D2567" t="s">
        <v>171</v>
      </c>
      <c r="E2567" t="s">
        <v>200</v>
      </c>
      <c r="F2567">
        <v>21</v>
      </c>
      <c r="G2567" t="s">
        <v>266</v>
      </c>
      <c r="H2567" t="s">
        <v>326</v>
      </c>
      <c r="I2567">
        <v>1</v>
      </c>
      <c r="J2567">
        <v>4.7619047619047601</v>
      </c>
      <c r="K2567">
        <v>20</v>
      </c>
      <c r="L2567">
        <v>3</v>
      </c>
      <c r="M2567">
        <v>18</v>
      </c>
      <c r="N2567">
        <v>48</v>
      </c>
      <c r="O2567">
        <v>30</v>
      </c>
    </row>
    <row r="2568" spans="1:15" x14ac:dyDescent="0.25">
      <c r="A2568" t="str">
        <f t="shared" si="40"/>
        <v>62 DayJanuary-March 2024NHS LanarkshireBreast</v>
      </c>
      <c r="B2568" t="s">
        <v>262</v>
      </c>
      <c r="C2568" t="s">
        <v>258</v>
      </c>
      <c r="D2568" t="s">
        <v>171</v>
      </c>
      <c r="E2568" t="s">
        <v>22</v>
      </c>
      <c r="F2568">
        <v>76</v>
      </c>
      <c r="G2568" t="s">
        <v>287</v>
      </c>
      <c r="H2568" t="s">
        <v>358</v>
      </c>
      <c r="I2568">
        <v>0</v>
      </c>
      <c r="J2568">
        <v>0</v>
      </c>
      <c r="K2568">
        <v>62</v>
      </c>
      <c r="L2568">
        <v>12</v>
      </c>
      <c r="M2568">
        <v>16</v>
      </c>
      <c r="N2568">
        <v>8</v>
      </c>
      <c r="O2568">
        <v>20</v>
      </c>
    </row>
    <row r="2569" spans="1:15" x14ac:dyDescent="0.25">
      <c r="A2569" t="str">
        <f t="shared" si="40"/>
        <v>62 DayJanuary-March 2024NHS LanarkshireBreast (screened excluded)</v>
      </c>
      <c r="B2569" t="s">
        <v>262</v>
      </c>
      <c r="C2569" t="s">
        <v>258</v>
      </c>
      <c r="D2569" t="s">
        <v>171</v>
      </c>
      <c r="E2569" t="s">
        <v>201</v>
      </c>
      <c r="F2569">
        <v>76</v>
      </c>
      <c r="G2569" t="s">
        <v>287</v>
      </c>
      <c r="H2569" t="s">
        <v>358</v>
      </c>
      <c r="I2569">
        <v>0</v>
      </c>
      <c r="J2569">
        <v>0</v>
      </c>
      <c r="K2569">
        <v>62</v>
      </c>
      <c r="L2569">
        <v>12</v>
      </c>
      <c r="M2569">
        <v>16</v>
      </c>
      <c r="N2569">
        <v>8</v>
      </c>
      <c r="O2569">
        <v>20</v>
      </c>
    </row>
    <row r="2570" spans="1:15" x14ac:dyDescent="0.25">
      <c r="A2570" t="str">
        <f t="shared" si="40"/>
        <v>62 DayJanuary-March 2024NHS LanarkshireCervical</v>
      </c>
      <c r="B2570" t="s">
        <v>262</v>
      </c>
      <c r="C2570" t="s">
        <v>258</v>
      </c>
      <c r="D2570" t="s">
        <v>171</v>
      </c>
      <c r="E2570" t="s">
        <v>23</v>
      </c>
      <c r="F2570">
        <v>13</v>
      </c>
      <c r="G2570" t="s">
        <v>313</v>
      </c>
      <c r="H2570" t="s">
        <v>321</v>
      </c>
      <c r="I2570">
        <v>0</v>
      </c>
      <c r="J2570">
        <v>0</v>
      </c>
      <c r="K2570">
        <v>9</v>
      </c>
      <c r="L2570">
        <v>0</v>
      </c>
      <c r="M2570">
        <v>9</v>
      </c>
      <c r="O2570">
        <v>41</v>
      </c>
    </row>
    <row r="2571" spans="1:15" x14ac:dyDescent="0.25">
      <c r="A2571" t="str">
        <f t="shared" si="40"/>
        <v>62 DayJanuary-March 2024NHS LanarkshireCervical (screened excluded)</v>
      </c>
      <c r="B2571" t="s">
        <v>262</v>
      </c>
      <c r="C2571" t="s">
        <v>258</v>
      </c>
      <c r="D2571" t="s">
        <v>171</v>
      </c>
      <c r="E2571" t="s">
        <v>24</v>
      </c>
      <c r="F2571">
        <v>10</v>
      </c>
      <c r="G2571" t="s">
        <v>313</v>
      </c>
      <c r="H2571" t="s">
        <v>274</v>
      </c>
      <c r="I2571">
        <v>0</v>
      </c>
      <c r="J2571">
        <v>0</v>
      </c>
      <c r="K2571">
        <v>6</v>
      </c>
      <c r="L2571">
        <v>0</v>
      </c>
      <c r="M2571">
        <v>6</v>
      </c>
      <c r="O2571">
        <v>43</v>
      </c>
    </row>
    <row r="2572" spans="1:15" x14ac:dyDescent="0.25">
      <c r="A2572" t="str">
        <f t="shared" si="40"/>
        <v>62 DayJanuary-March 2024NHS LanarkshireCervical (screened only)</v>
      </c>
      <c r="B2572" t="s">
        <v>262</v>
      </c>
      <c r="C2572" t="s">
        <v>258</v>
      </c>
      <c r="D2572" t="s">
        <v>171</v>
      </c>
      <c r="E2572" t="s">
        <v>25</v>
      </c>
      <c r="F2572">
        <v>3</v>
      </c>
      <c r="G2572" t="s">
        <v>266</v>
      </c>
      <c r="H2572" t="s">
        <v>320</v>
      </c>
      <c r="I2572">
        <v>0</v>
      </c>
      <c r="J2572">
        <v>0</v>
      </c>
      <c r="K2572">
        <v>3</v>
      </c>
      <c r="L2572">
        <v>0</v>
      </c>
      <c r="M2572">
        <v>3</v>
      </c>
      <c r="O2572">
        <v>37</v>
      </c>
    </row>
    <row r="2573" spans="1:15" x14ac:dyDescent="0.25">
      <c r="A2573" t="str">
        <f t="shared" si="40"/>
        <v>62 DayJanuary-March 2024NHS LanarkshireColorectal</v>
      </c>
      <c r="B2573" t="s">
        <v>262</v>
      </c>
      <c r="C2573" t="s">
        <v>258</v>
      </c>
      <c r="D2573" t="s">
        <v>171</v>
      </c>
      <c r="E2573" t="s">
        <v>26</v>
      </c>
      <c r="F2573">
        <v>114</v>
      </c>
      <c r="G2573" t="s">
        <v>423</v>
      </c>
      <c r="H2573" t="s">
        <v>463</v>
      </c>
      <c r="I2573">
        <v>1</v>
      </c>
      <c r="J2573">
        <v>1.3888888888888899</v>
      </c>
      <c r="K2573">
        <v>71</v>
      </c>
      <c r="L2573">
        <v>8</v>
      </c>
      <c r="M2573">
        <v>53</v>
      </c>
      <c r="N2573">
        <v>61</v>
      </c>
      <c r="O2573">
        <v>45</v>
      </c>
    </row>
    <row r="2574" spans="1:15" x14ac:dyDescent="0.25">
      <c r="A2574" t="str">
        <f t="shared" si="40"/>
        <v>62 DayJanuary-March 2024NHS LanarkshireColorectal (screened excluded)</v>
      </c>
      <c r="B2574" t="s">
        <v>262</v>
      </c>
      <c r="C2574" t="s">
        <v>258</v>
      </c>
      <c r="D2574" t="s">
        <v>171</v>
      </c>
      <c r="E2574" t="s">
        <v>27</v>
      </c>
      <c r="F2574">
        <v>96</v>
      </c>
      <c r="G2574" t="s">
        <v>423</v>
      </c>
      <c r="H2574" t="s">
        <v>285</v>
      </c>
      <c r="I2574">
        <v>0</v>
      </c>
      <c r="J2574">
        <v>0</v>
      </c>
      <c r="K2574">
        <v>54</v>
      </c>
      <c r="L2574">
        <v>5</v>
      </c>
      <c r="M2574">
        <v>38</v>
      </c>
      <c r="N2574">
        <v>64</v>
      </c>
      <c r="O2574">
        <v>55</v>
      </c>
    </row>
    <row r="2575" spans="1:15" x14ac:dyDescent="0.25">
      <c r="A2575" t="str">
        <f t="shared" si="40"/>
        <v>62 DayJanuary-March 2024NHS LanarkshireColorectal (screened only)</v>
      </c>
      <c r="B2575" t="s">
        <v>262</v>
      </c>
      <c r="C2575" t="s">
        <v>258</v>
      </c>
      <c r="D2575" t="s">
        <v>171</v>
      </c>
      <c r="E2575" t="s">
        <v>28</v>
      </c>
      <c r="F2575">
        <v>18</v>
      </c>
      <c r="G2575" t="s">
        <v>266</v>
      </c>
      <c r="H2575" t="s">
        <v>307</v>
      </c>
      <c r="I2575">
        <v>1</v>
      </c>
      <c r="J2575">
        <v>5.5555555555555598</v>
      </c>
      <c r="K2575">
        <v>17</v>
      </c>
      <c r="L2575">
        <v>3</v>
      </c>
      <c r="M2575">
        <v>15</v>
      </c>
      <c r="N2575">
        <v>48</v>
      </c>
      <c r="O2575">
        <v>24</v>
      </c>
    </row>
    <row r="2576" spans="1:15" x14ac:dyDescent="0.25">
      <c r="A2576" t="str">
        <f t="shared" si="40"/>
        <v>62 DayJanuary-March 2024NHS LanarkshireHead &amp; Neck</v>
      </c>
      <c r="B2576" t="s">
        <v>262</v>
      </c>
      <c r="C2576" t="s">
        <v>258</v>
      </c>
      <c r="D2576" t="s">
        <v>171</v>
      </c>
      <c r="E2576" t="s">
        <v>29</v>
      </c>
      <c r="F2576">
        <v>12</v>
      </c>
      <c r="G2576" t="s">
        <v>306</v>
      </c>
      <c r="H2576" t="s">
        <v>324</v>
      </c>
      <c r="I2576">
        <v>0</v>
      </c>
      <c r="J2576">
        <v>0</v>
      </c>
      <c r="K2576">
        <v>10</v>
      </c>
      <c r="L2576">
        <v>2</v>
      </c>
      <c r="M2576">
        <v>5</v>
      </c>
      <c r="O2576">
        <v>10</v>
      </c>
    </row>
    <row r="2577" spans="1:15" x14ac:dyDescent="0.25">
      <c r="A2577" t="str">
        <f t="shared" si="40"/>
        <v>62 DayJanuary-March 2024NHS LanarkshireLung</v>
      </c>
      <c r="B2577" t="s">
        <v>262</v>
      </c>
      <c r="C2577" t="s">
        <v>258</v>
      </c>
      <c r="D2577" t="s">
        <v>171</v>
      </c>
      <c r="E2577" t="s">
        <v>30</v>
      </c>
      <c r="F2577">
        <v>101</v>
      </c>
      <c r="G2577" t="s">
        <v>279</v>
      </c>
      <c r="H2577" t="s">
        <v>346</v>
      </c>
      <c r="I2577">
        <v>2</v>
      </c>
      <c r="J2577">
        <v>3.9215686274509798</v>
      </c>
      <c r="K2577">
        <v>49</v>
      </c>
      <c r="L2577">
        <v>2</v>
      </c>
      <c r="M2577">
        <v>26</v>
      </c>
      <c r="O2577">
        <v>30</v>
      </c>
    </row>
    <row r="2578" spans="1:15" x14ac:dyDescent="0.25">
      <c r="A2578" t="str">
        <f t="shared" si="40"/>
        <v>62 DayJanuary-March 2024NHS LanarkshireLymphoma</v>
      </c>
      <c r="B2578" t="s">
        <v>262</v>
      </c>
      <c r="C2578" t="s">
        <v>258</v>
      </c>
      <c r="D2578" t="s">
        <v>171</v>
      </c>
      <c r="E2578" t="s">
        <v>31</v>
      </c>
      <c r="F2578">
        <v>24</v>
      </c>
      <c r="G2578" t="s">
        <v>336</v>
      </c>
      <c r="H2578" t="s">
        <v>313</v>
      </c>
      <c r="I2578">
        <v>0</v>
      </c>
      <c r="J2578">
        <v>0</v>
      </c>
      <c r="K2578">
        <v>4</v>
      </c>
      <c r="L2578">
        <v>0</v>
      </c>
      <c r="M2578">
        <v>4</v>
      </c>
      <c r="O2578">
        <v>46</v>
      </c>
    </row>
    <row r="2579" spans="1:15" x14ac:dyDescent="0.25">
      <c r="A2579" t="str">
        <f t="shared" si="40"/>
        <v>62 DayJanuary-March 2024NHS LanarkshireMelanoma</v>
      </c>
      <c r="B2579" t="s">
        <v>262</v>
      </c>
      <c r="C2579" t="s">
        <v>258</v>
      </c>
      <c r="D2579" t="s">
        <v>171</v>
      </c>
      <c r="E2579" t="s">
        <v>32</v>
      </c>
      <c r="F2579">
        <v>15</v>
      </c>
      <c r="G2579" t="s">
        <v>320</v>
      </c>
      <c r="H2579" t="s">
        <v>273</v>
      </c>
      <c r="I2579">
        <v>0</v>
      </c>
      <c r="J2579">
        <v>0</v>
      </c>
      <c r="K2579">
        <v>12</v>
      </c>
      <c r="L2579">
        <v>2</v>
      </c>
      <c r="M2579">
        <v>0</v>
      </c>
    </row>
    <row r="2580" spans="1:15" x14ac:dyDescent="0.25">
      <c r="A2580" t="str">
        <f t="shared" si="40"/>
        <v>62 DayJanuary-March 2024NHS LanarkshireOvarian</v>
      </c>
      <c r="B2580" t="s">
        <v>262</v>
      </c>
      <c r="C2580" t="s">
        <v>258</v>
      </c>
      <c r="D2580" t="s">
        <v>171</v>
      </c>
      <c r="E2580" t="s">
        <v>33</v>
      </c>
      <c r="F2580">
        <v>5</v>
      </c>
      <c r="G2580" t="s">
        <v>316</v>
      </c>
      <c r="H2580" t="s">
        <v>313</v>
      </c>
      <c r="I2580">
        <v>0</v>
      </c>
      <c r="J2580">
        <v>0</v>
      </c>
      <c r="K2580">
        <v>4</v>
      </c>
      <c r="L2580">
        <v>0</v>
      </c>
      <c r="M2580">
        <v>3</v>
      </c>
      <c r="O2580">
        <v>36</v>
      </c>
    </row>
    <row r="2581" spans="1:15" x14ac:dyDescent="0.25">
      <c r="A2581" t="str">
        <f t="shared" si="40"/>
        <v>62 DayJanuary-March 2024NHS LanarkshireUpper GI</v>
      </c>
      <c r="B2581" t="s">
        <v>262</v>
      </c>
      <c r="C2581" t="s">
        <v>258</v>
      </c>
      <c r="D2581" t="s">
        <v>171</v>
      </c>
      <c r="E2581" t="s">
        <v>34</v>
      </c>
      <c r="F2581">
        <v>49</v>
      </c>
      <c r="G2581" t="s">
        <v>356</v>
      </c>
      <c r="H2581" t="s">
        <v>296</v>
      </c>
      <c r="I2581">
        <v>0</v>
      </c>
      <c r="J2581">
        <v>0</v>
      </c>
      <c r="K2581">
        <v>27</v>
      </c>
      <c r="L2581">
        <v>4</v>
      </c>
      <c r="M2581">
        <v>17</v>
      </c>
      <c r="N2581">
        <v>10</v>
      </c>
      <c r="O2581">
        <v>39</v>
      </c>
    </row>
    <row r="2582" spans="1:15" x14ac:dyDescent="0.25">
      <c r="A2582" t="str">
        <f t="shared" si="40"/>
        <v>62 DayJanuary-March 2024NHS LanarkshireUpper GI - Hepatopancreatobiliary</v>
      </c>
      <c r="B2582" t="s">
        <v>262</v>
      </c>
      <c r="C2582" t="s">
        <v>258</v>
      </c>
      <c r="D2582" t="s">
        <v>171</v>
      </c>
      <c r="E2582" t="s">
        <v>203</v>
      </c>
      <c r="F2582">
        <v>10</v>
      </c>
      <c r="G2582" t="s">
        <v>322</v>
      </c>
      <c r="H2582" t="s">
        <v>306</v>
      </c>
      <c r="I2582">
        <v>0</v>
      </c>
      <c r="J2582">
        <v>0</v>
      </c>
      <c r="K2582">
        <v>2</v>
      </c>
      <c r="L2582">
        <v>1</v>
      </c>
      <c r="M2582">
        <v>0</v>
      </c>
    </row>
    <row r="2583" spans="1:15" x14ac:dyDescent="0.25">
      <c r="A2583" t="str">
        <f t="shared" si="40"/>
        <v>62 DayJanuary-March 2024NHS LanarkshireUpper GI - Oesophagogastric</v>
      </c>
      <c r="B2583" t="s">
        <v>262</v>
      </c>
      <c r="C2583" t="s">
        <v>258</v>
      </c>
      <c r="D2583" t="s">
        <v>171</v>
      </c>
      <c r="E2583" t="s">
        <v>204</v>
      </c>
      <c r="F2583">
        <v>39</v>
      </c>
      <c r="G2583" t="s">
        <v>287</v>
      </c>
      <c r="H2583" t="s">
        <v>387</v>
      </c>
      <c r="I2583">
        <v>0</v>
      </c>
      <c r="J2583">
        <v>0</v>
      </c>
      <c r="K2583">
        <v>25</v>
      </c>
      <c r="L2583">
        <v>3</v>
      </c>
      <c r="M2583">
        <v>17</v>
      </c>
      <c r="N2583">
        <v>14</v>
      </c>
      <c r="O2583">
        <v>39</v>
      </c>
    </row>
    <row r="2584" spans="1:15" x14ac:dyDescent="0.25">
      <c r="A2584" t="str">
        <f t="shared" si="40"/>
        <v>62 DayJanuary-March 2024NHS LanarkshireUrological</v>
      </c>
      <c r="B2584" t="s">
        <v>262</v>
      </c>
      <c r="C2584" t="s">
        <v>258</v>
      </c>
      <c r="D2584" t="s">
        <v>171</v>
      </c>
      <c r="E2584" t="s">
        <v>205</v>
      </c>
      <c r="F2584">
        <v>130</v>
      </c>
      <c r="G2584" t="s">
        <v>292</v>
      </c>
      <c r="H2584" t="s">
        <v>402</v>
      </c>
      <c r="I2584">
        <v>0</v>
      </c>
      <c r="J2584">
        <v>0</v>
      </c>
      <c r="K2584">
        <v>90</v>
      </c>
      <c r="L2584">
        <v>20</v>
      </c>
      <c r="M2584">
        <v>57</v>
      </c>
      <c r="N2584">
        <v>87</v>
      </c>
      <c r="O2584">
        <v>42</v>
      </c>
    </row>
    <row r="2585" spans="1:15" x14ac:dyDescent="0.25">
      <c r="A2585" t="str">
        <f t="shared" si="40"/>
        <v>62 DayJanuary-March 2024NHS LanarkshireUrology - Bladder</v>
      </c>
      <c r="B2585" t="s">
        <v>262</v>
      </c>
      <c r="C2585" t="s">
        <v>258</v>
      </c>
      <c r="D2585" t="s">
        <v>171</v>
      </c>
      <c r="E2585" t="s">
        <v>206</v>
      </c>
      <c r="F2585">
        <v>8</v>
      </c>
      <c r="G2585" t="s">
        <v>306</v>
      </c>
      <c r="H2585" t="s">
        <v>274</v>
      </c>
      <c r="I2585">
        <v>0</v>
      </c>
      <c r="J2585">
        <v>0</v>
      </c>
      <c r="K2585">
        <v>6</v>
      </c>
      <c r="L2585">
        <v>0</v>
      </c>
      <c r="M2585">
        <v>6</v>
      </c>
      <c r="O2585">
        <v>59</v>
      </c>
    </row>
    <row r="2586" spans="1:15" x14ac:dyDescent="0.25">
      <c r="A2586" t="str">
        <f t="shared" si="40"/>
        <v>62 DayJanuary-March 2024NHS LanarkshireUrology - Other</v>
      </c>
      <c r="B2586" t="s">
        <v>262</v>
      </c>
      <c r="C2586" t="s">
        <v>258</v>
      </c>
      <c r="D2586" t="s">
        <v>171</v>
      </c>
      <c r="E2586" t="s">
        <v>207</v>
      </c>
      <c r="F2586">
        <v>13</v>
      </c>
      <c r="G2586" t="s">
        <v>322</v>
      </c>
      <c r="H2586" t="s">
        <v>312</v>
      </c>
      <c r="I2586">
        <v>0</v>
      </c>
      <c r="J2586">
        <v>0</v>
      </c>
      <c r="K2586">
        <v>5</v>
      </c>
      <c r="L2586">
        <v>1</v>
      </c>
      <c r="M2586">
        <v>1</v>
      </c>
    </row>
    <row r="2587" spans="1:15" x14ac:dyDescent="0.25">
      <c r="A2587" t="str">
        <f t="shared" si="40"/>
        <v>62 DayJanuary-March 2024NHS LanarkshireUrology - Prostate</v>
      </c>
      <c r="B2587" t="s">
        <v>262</v>
      </c>
      <c r="C2587" t="s">
        <v>258</v>
      </c>
      <c r="D2587" t="s">
        <v>171</v>
      </c>
      <c r="E2587" t="s">
        <v>208</v>
      </c>
      <c r="F2587">
        <v>109</v>
      </c>
      <c r="G2587" t="s">
        <v>314</v>
      </c>
      <c r="H2587" t="s">
        <v>507</v>
      </c>
      <c r="I2587">
        <v>0</v>
      </c>
      <c r="J2587">
        <v>0</v>
      </c>
      <c r="K2587">
        <v>79</v>
      </c>
      <c r="L2587">
        <v>19</v>
      </c>
      <c r="M2587">
        <v>50</v>
      </c>
      <c r="N2587">
        <v>87</v>
      </c>
      <c r="O2587">
        <v>41</v>
      </c>
    </row>
    <row r="2588" spans="1:15" x14ac:dyDescent="0.25">
      <c r="A2588" t="str">
        <f t="shared" si="40"/>
        <v>62 DayJanuary-March 2024NHS LothianAll Cancer Types*</v>
      </c>
      <c r="B2588" t="s">
        <v>262</v>
      </c>
      <c r="C2588" t="s">
        <v>258</v>
      </c>
      <c r="D2588" t="s">
        <v>172</v>
      </c>
      <c r="E2588" t="s">
        <v>198</v>
      </c>
      <c r="F2588">
        <v>1099</v>
      </c>
      <c r="G2588" t="s">
        <v>508</v>
      </c>
      <c r="H2588" t="s">
        <v>509</v>
      </c>
      <c r="I2588">
        <v>4</v>
      </c>
      <c r="J2588">
        <v>0.56258790436005601</v>
      </c>
      <c r="K2588">
        <v>707</v>
      </c>
      <c r="L2588">
        <v>129</v>
      </c>
      <c r="M2588">
        <v>207</v>
      </c>
      <c r="N2588">
        <v>21</v>
      </c>
      <c r="O2588">
        <v>25</v>
      </c>
    </row>
    <row r="2589" spans="1:15" x14ac:dyDescent="0.25">
      <c r="A2589" t="str">
        <f t="shared" si="40"/>
        <v>62 DayJanuary-March 2024NHS LothianAll Cancer Types* (screened excluded)</v>
      </c>
      <c r="B2589" t="s">
        <v>262</v>
      </c>
      <c r="C2589" t="s">
        <v>258</v>
      </c>
      <c r="D2589" t="s">
        <v>172</v>
      </c>
      <c r="E2589" t="s">
        <v>199</v>
      </c>
      <c r="F2589">
        <v>968</v>
      </c>
      <c r="G2589" t="s">
        <v>508</v>
      </c>
      <c r="H2589" t="s">
        <v>510</v>
      </c>
      <c r="I2589">
        <v>4</v>
      </c>
      <c r="J2589">
        <v>0.68965517241379304</v>
      </c>
      <c r="K2589">
        <v>576</v>
      </c>
      <c r="L2589">
        <v>107</v>
      </c>
      <c r="M2589">
        <v>174</v>
      </c>
      <c r="N2589">
        <v>22</v>
      </c>
      <c r="O2589">
        <v>25</v>
      </c>
    </row>
    <row r="2590" spans="1:15" x14ac:dyDescent="0.25">
      <c r="A2590" t="str">
        <f t="shared" si="40"/>
        <v>62 DayJanuary-March 2024NHS LothianAll Cancer Types* (screened only)</v>
      </c>
      <c r="B2590" t="s">
        <v>262</v>
      </c>
      <c r="C2590" t="s">
        <v>258</v>
      </c>
      <c r="D2590" t="s">
        <v>172</v>
      </c>
      <c r="E2590" t="s">
        <v>200</v>
      </c>
      <c r="F2590">
        <v>131</v>
      </c>
      <c r="G2590" t="s">
        <v>266</v>
      </c>
      <c r="H2590" t="s">
        <v>443</v>
      </c>
      <c r="I2590">
        <v>0</v>
      </c>
      <c r="J2590">
        <v>0</v>
      </c>
      <c r="K2590">
        <v>131</v>
      </c>
      <c r="L2590">
        <v>22</v>
      </c>
      <c r="M2590">
        <v>33</v>
      </c>
      <c r="N2590">
        <v>13</v>
      </c>
      <c r="O2590">
        <v>28</v>
      </c>
    </row>
    <row r="2591" spans="1:15" x14ac:dyDescent="0.25">
      <c r="A2591" t="str">
        <f t="shared" si="40"/>
        <v>62 DayJanuary-March 2024NHS LothianBreast</v>
      </c>
      <c r="B2591" t="s">
        <v>262</v>
      </c>
      <c r="C2591" t="s">
        <v>258</v>
      </c>
      <c r="D2591" t="s">
        <v>172</v>
      </c>
      <c r="E2591" t="s">
        <v>22</v>
      </c>
      <c r="F2591">
        <v>223</v>
      </c>
      <c r="G2591" t="s">
        <v>423</v>
      </c>
      <c r="H2591" t="s">
        <v>403</v>
      </c>
      <c r="I2591">
        <v>0</v>
      </c>
      <c r="J2591">
        <v>0</v>
      </c>
      <c r="K2591">
        <v>181</v>
      </c>
      <c r="L2591">
        <v>23</v>
      </c>
      <c r="M2591">
        <v>33</v>
      </c>
      <c r="N2591">
        <v>13</v>
      </c>
      <c r="O2591">
        <v>13</v>
      </c>
    </row>
    <row r="2592" spans="1:15" x14ac:dyDescent="0.25">
      <c r="A2592" t="str">
        <f t="shared" si="40"/>
        <v>62 DayJanuary-March 2024NHS LothianBreast (screened excluded)</v>
      </c>
      <c r="B2592" t="s">
        <v>262</v>
      </c>
      <c r="C2592" t="s">
        <v>258</v>
      </c>
      <c r="D2592" t="s">
        <v>172</v>
      </c>
      <c r="E2592" t="s">
        <v>201</v>
      </c>
      <c r="F2592">
        <v>124</v>
      </c>
      <c r="G2592" t="s">
        <v>423</v>
      </c>
      <c r="H2592" t="s">
        <v>394</v>
      </c>
      <c r="I2592">
        <v>0</v>
      </c>
      <c r="J2592">
        <v>0</v>
      </c>
      <c r="K2592">
        <v>82</v>
      </c>
      <c r="L2592">
        <v>10</v>
      </c>
      <c r="M2592">
        <v>20</v>
      </c>
      <c r="N2592">
        <v>8</v>
      </c>
      <c r="O2592">
        <v>12</v>
      </c>
    </row>
    <row r="2593" spans="1:15" x14ac:dyDescent="0.25">
      <c r="A2593" t="str">
        <f t="shared" si="40"/>
        <v>62 DayJanuary-March 2024NHS LothianBreast (screened only)</v>
      </c>
      <c r="B2593" t="s">
        <v>262</v>
      </c>
      <c r="C2593" t="s">
        <v>258</v>
      </c>
      <c r="D2593" t="s">
        <v>172</v>
      </c>
      <c r="E2593" t="s">
        <v>202</v>
      </c>
      <c r="F2593">
        <v>99</v>
      </c>
      <c r="G2593" t="s">
        <v>266</v>
      </c>
      <c r="H2593" t="s">
        <v>511</v>
      </c>
      <c r="I2593">
        <v>0</v>
      </c>
      <c r="J2593">
        <v>0</v>
      </c>
      <c r="K2593">
        <v>99</v>
      </c>
      <c r="L2593">
        <v>13</v>
      </c>
      <c r="M2593">
        <v>13</v>
      </c>
      <c r="N2593">
        <v>13</v>
      </c>
      <c r="O2593">
        <v>28</v>
      </c>
    </row>
    <row r="2594" spans="1:15" x14ac:dyDescent="0.25">
      <c r="A2594" t="str">
        <f t="shared" si="40"/>
        <v>62 DayJanuary-March 2024NHS LothianCervical</v>
      </c>
      <c r="B2594" t="s">
        <v>262</v>
      </c>
      <c r="C2594" t="s">
        <v>258</v>
      </c>
      <c r="D2594" t="s">
        <v>172</v>
      </c>
      <c r="E2594" t="s">
        <v>23</v>
      </c>
      <c r="F2594">
        <v>6</v>
      </c>
      <c r="G2594" t="s">
        <v>320</v>
      </c>
      <c r="H2594" t="s">
        <v>320</v>
      </c>
      <c r="I2594">
        <v>0</v>
      </c>
      <c r="J2594">
        <v>0</v>
      </c>
      <c r="K2594">
        <v>3</v>
      </c>
      <c r="L2594">
        <v>0</v>
      </c>
      <c r="M2594">
        <v>0</v>
      </c>
    </row>
    <row r="2595" spans="1:15" x14ac:dyDescent="0.25">
      <c r="A2595" t="str">
        <f t="shared" si="40"/>
        <v>62 DayJanuary-March 2024NHS LothianCervical (screened excluded)</v>
      </c>
      <c r="B2595" t="s">
        <v>262</v>
      </c>
      <c r="C2595" t="s">
        <v>258</v>
      </c>
      <c r="D2595" t="s">
        <v>172</v>
      </c>
      <c r="E2595" t="s">
        <v>24</v>
      </c>
      <c r="F2595">
        <v>5</v>
      </c>
      <c r="G2595" t="s">
        <v>320</v>
      </c>
      <c r="H2595" t="s">
        <v>306</v>
      </c>
      <c r="I2595">
        <v>0</v>
      </c>
      <c r="J2595">
        <v>0</v>
      </c>
      <c r="K2595">
        <v>2</v>
      </c>
      <c r="L2595">
        <v>0</v>
      </c>
      <c r="M2595">
        <v>0</v>
      </c>
    </row>
    <row r="2596" spans="1:15" x14ac:dyDescent="0.25">
      <c r="A2596" t="str">
        <f t="shared" si="40"/>
        <v>62 DayJanuary-March 2024NHS LothianCervical (screened only)</v>
      </c>
      <c r="B2596" t="s">
        <v>262</v>
      </c>
      <c r="C2596" t="s">
        <v>258</v>
      </c>
      <c r="D2596" t="s">
        <v>172</v>
      </c>
      <c r="E2596" t="s">
        <v>25</v>
      </c>
      <c r="F2596">
        <v>1</v>
      </c>
      <c r="G2596" t="s">
        <v>266</v>
      </c>
      <c r="H2596" t="s">
        <v>316</v>
      </c>
      <c r="I2596">
        <v>0</v>
      </c>
      <c r="J2596">
        <v>0</v>
      </c>
      <c r="K2596">
        <v>1</v>
      </c>
      <c r="L2596">
        <v>0</v>
      </c>
      <c r="M2596">
        <v>0</v>
      </c>
    </row>
    <row r="2597" spans="1:15" x14ac:dyDescent="0.25">
      <c r="A2597" t="str">
        <f t="shared" si="40"/>
        <v>62 DayJanuary-March 2024NHS LothianColorectal</v>
      </c>
      <c r="B2597" t="s">
        <v>262</v>
      </c>
      <c r="C2597" t="s">
        <v>258</v>
      </c>
      <c r="D2597" t="s">
        <v>172</v>
      </c>
      <c r="E2597" t="s">
        <v>26</v>
      </c>
      <c r="F2597">
        <v>135</v>
      </c>
      <c r="G2597" t="s">
        <v>323</v>
      </c>
      <c r="H2597" t="s">
        <v>512</v>
      </c>
      <c r="I2597">
        <v>1</v>
      </c>
      <c r="J2597">
        <v>0.98039215686274495</v>
      </c>
      <c r="K2597">
        <v>101</v>
      </c>
      <c r="L2597">
        <v>23</v>
      </c>
      <c r="M2597">
        <v>66</v>
      </c>
      <c r="N2597">
        <v>21</v>
      </c>
      <c r="O2597">
        <v>34</v>
      </c>
    </row>
    <row r="2598" spans="1:15" x14ac:dyDescent="0.25">
      <c r="A2598" t="str">
        <f t="shared" si="40"/>
        <v>62 DayJanuary-March 2024NHS LothianColorectal (screened excluded)</v>
      </c>
      <c r="B2598" t="s">
        <v>262</v>
      </c>
      <c r="C2598" t="s">
        <v>258</v>
      </c>
      <c r="D2598" t="s">
        <v>172</v>
      </c>
      <c r="E2598" t="s">
        <v>27</v>
      </c>
      <c r="F2598">
        <v>104</v>
      </c>
      <c r="G2598" t="s">
        <v>323</v>
      </c>
      <c r="H2598" t="s">
        <v>340</v>
      </c>
      <c r="I2598">
        <v>1</v>
      </c>
      <c r="J2598">
        <v>1.40845070422535</v>
      </c>
      <c r="K2598">
        <v>70</v>
      </c>
      <c r="L2598">
        <v>14</v>
      </c>
      <c r="M2598">
        <v>46</v>
      </c>
      <c r="N2598">
        <v>38</v>
      </c>
      <c r="O2598">
        <v>36</v>
      </c>
    </row>
    <row r="2599" spans="1:15" x14ac:dyDescent="0.25">
      <c r="A2599" t="str">
        <f t="shared" si="40"/>
        <v>62 DayJanuary-March 2024NHS LothianColorectal (screened only)</v>
      </c>
      <c r="B2599" t="s">
        <v>262</v>
      </c>
      <c r="C2599" t="s">
        <v>258</v>
      </c>
      <c r="D2599" t="s">
        <v>172</v>
      </c>
      <c r="E2599" t="s">
        <v>28</v>
      </c>
      <c r="F2599">
        <v>31</v>
      </c>
      <c r="G2599" t="s">
        <v>266</v>
      </c>
      <c r="H2599" t="s">
        <v>380</v>
      </c>
      <c r="I2599">
        <v>0</v>
      </c>
      <c r="J2599">
        <v>0</v>
      </c>
      <c r="K2599">
        <v>31</v>
      </c>
      <c r="L2599">
        <v>9</v>
      </c>
      <c r="M2599">
        <v>20</v>
      </c>
      <c r="N2599">
        <v>15</v>
      </c>
      <c r="O2599">
        <v>29</v>
      </c>
    </row>
    <row r="2600" spans="1:15" x14ac:dyDescent="0.25">
      <c r="A2600" t="str">
        <f t="shared" si="40"/>
        <v>62 DayJanuary-March 2024NHS LothianHead &amp; Neck</v>
      </c>
      <c r="B2600" t="s">
        <v>262</v>
      </c>
      <c r="C2600" t="s">
        <v>258</v>
      </c>
      <c r="D2600" t="s">
        <v>172</v>
      </c>
      <c r="E2600" t="s">
        <v>29</v>
      </c>
      <c r="F2600">
        <v>39</v>
      </c>
      <c r="G2600" t="s">
        <v>273</v>
      </c>
      <c r="H2600" t="s">
        <v>296</v>
      </c>
      <c r="I2600">
        <v>0</v>
      </c>
      <c r="J2600">
        <v>0</v>
      </c>
      <c r="K2600">
        <v>27</v>
      </c>
      <c r="L2600">
        <v>7</v>
      </c>
      <c r="M2600">
        <v>17</v>
      </c>
      <c r="N2600">
        <v>8</v>
      </c>
      <c r="O2600">
        <v>24</v>
      </c>
    </row>
    <row r="2601" spans="1:15" x14ac:dyDescent="0.25">
      <c r="A2601" t="str">
        <f t="shared" si="40"/>
        <v>62 DayJanuary-March 2024NHS LothianLung</v>
      </c>
      <c r="B2601" t="s">
        <v>262</v>
      </c>
      <c r="C2601" t="s">
        <v>258</v>
      </c>
      <c r="D2601" t="s">
        <v>172</v>
      </c>
      <c r="E2601" t="s">
        <v>30</v>
      </c>
      <c r="F2601">
        <v>172</v>
      </c>
      <c r="G2601" t="s">
        <v>513</v>
      </c>
      <c r="H2601" t="s">
        <v>358</v>
      </c>
      <c r="I2601">
        <v>1</v>
      </c>
      <c r="J2601">
        <v>1.61290322580645</v>
      </c>
      <c r="K2601">
        <v>61</v>
      </c>
      <c r="L2601">
        <v>8</v>
      </c>
      <c r="M2601">
        <v>19</v>
      </c>
      <c r="N2601">
        <v>22</v>
      </c>
      <c r="O2601">
        <v>22</v>
      </c>
    </row>
    <row r="2602" spans="1:15" x14ac:dyDescent="0.25">
      <c r="A2602" t="str">
        <f t="shared" si="40"/>
        <v>62 DayJanuary-March 2024NHS LothianLymphoma</v>
      </c>
      <c r="B2602" t="s">
        <v>262</v>
      </c>
      <c r="C2602" t="s">
        <v>258</v>
      </c>
      <c r="D2602" t="s">
        <v>172</v>
      </c>
      <c r="E2602" t="s">
        <v>31</v>
      </c>
      <c r="F2602">
        <v>35</v>
      </c>
      <c r="G2602" t="s">
        <v>296</v>
      </c>
      <c r="H2602" t="s">
        <v>322</v>
      </c>
      <c r="I2602">
        <v>0</v>
      </c>
      <c r="J2602">
        <v>0</v>
      </c>
      <c r="K2602">
        <v>8</v>
      </c>
      <c r="L2602">
        <v>1</v>
      </c>
      <c r="M2602">
        <v>3</v>
      </c>
      <c r="O2602">
        <v>5</v>
      </c>
    </row>
    <row r="2603" spans="1:15" x14ac:dyDescent="0.25">
      <c r="A2603" t="str">
        <f t="shared" si="40"/>
        <v>62 DayJanuary-March 2024NHS LothianMelanoma</v>
      </c>
      <c r="B2603" t="s">
        <v>262</v>
      </c>
      <c r="C2603" t="s">
        <v>258</v>
      </c>
      <c r="D2603" t="s">
        <v>172</v>
      </c>
      <c r="E2603" t="s">
        <v>32</v>
      </c>
      <c r="F2603">
        <v>58</v>
      </c>
      <c r="G2603" t="s">
        <v>280</v>
      </c>
      <c r="H2603" t="s">
        <v>328</v>
      </c>
      <c r="I2603">
        <v>0</v>
      </c>
      <c r="J2603">
        <v>0</v>
      </c>
      <c r="K2603">
        <v>26</v>
      </c>
      <c r="L2603">
        <v>2</v>
      </c>
      <c r="M2603">
        <v>0</v>
      </c>
    </row>
    <row r="2604" spans="1:15" x14ac:dyDescent="0.25">
      <c r="A2604" t="str">
        <f t="shared" si="40"/>
        <v>62 DayJanuary-March 2024NHS LothianOvarian</v>
      </c>
      <c r="B2604" t="s">
        <v>262</v>
      </c>
      <c r="C2604" t="s">
        <v>258</v>
      </c>
      <c r="D2604" t="s">
        <v>172</v>
      </c>
      <c r="E2604" t="s">
        <v>33</v>
      </c>
      <c r="F2604">
        <v>10</v>
      </c>
      <c r="G2604" t="s">
        <v>320</v>
      </c>
      <c r="H2604" t="s">
        <v>272</v>
      </c>
      <c r="I2604">
        <v>0</v>
      </c>
      <c r="J2604">
        <v>0</v>
      </c>
      <c r="K2604">
        <v>7</v>
      </c>
      <c r="L2604">
        <v>1</v>
      </c>
      <c r="M2604">
        <v>2</v>
      </c>
    </row>
    <row r="2605" spans="1:15" x14ac:dyDescent="0.25">
      <c r="A2605" t="str">
        <f t="shared" si="40"/>
        <v>62 DayJanuary-March 2024NHS LothianUpper GI</v>
      </c>
      <c r="B2605" t="s">
        <v>262</v>
      </c>
      <c r="C2605" t="s">
        <v>258</v>
      </c>
      <c r="D2605" t="s">
        <v>172</v>
      </c>
      <c r="E2605" t="s">
        <v>34</v>
      </c>
      <c r="F2605">
        <v>103</v>
      </c>
      <c r="G2605" t="s">
        <v>296</v>
      </c>
      <c r="H2605" t="s">
        <v>493</v>
      </c>
      <c r="I2605">
        <v>0</v>
      </c>
      <c r="J2605">
        <v>0</v>
      </c>
      <c r="K2605">
        <v>76</v>
      </c>
      <c r="L2605">
        <v>7</v>
      </c>
      <c r="M2605">
        <v>27</v>
      </c>
      <c r="N2605">
        <v>14</v>
      </c>
      <c r="O2605">
        <v>15</v>
      </c>
    </row>
    <row r="2606" spans="1:15" x14ac:dyDescent="0.25">
      <c r="A2606" t="str">
        <f t="shared" si="40"/>
        <v>62 DayJanuary-March 2024NHS LothianUpper GI - Hepatopancreatobiliary</v>
      </c>
      <c r="B2606" t="s">
        <v>262</v>
      </c>
      <c r="C2606" t="s">
        <v>258</v>
      </c>
      <c r="D2606" t="s">
        <v>172</v>
      </c>
      <c r="E2606" t="s">
        <v>203</v>
      </c>
      <c r="F2606">
        <v>51</v>
      </c>
      <c r="G2606" t="s">
        <v>334</v>
      </c>
      <c r="H2606" t="s">
        <v>315</v>
      </c>
      <c r="I2606">
        <v>0</v>
      </c>
      <c r="J2606">
        <v>0</v>
      </c>
      <c r="K2606">
        <v>35</v>
      </c>
      <c r="L2606">
        <v>2</v>
      </c>
      <c r="M2606">
        <v>4</v>
      </c>
      <c r="O2606">
        <v>17</v>
      </c>
    </row>
    <row r="2607" spans="1:15" x14ac:dyDescent="0.25">
      <c r="A2607" t="str">
        <f t="shared" si="40"/>
        <v>62 DayJanuary-March 2024NHS LothianUpper GI - Oesophagogastric</v>
      </c>
      <c r="B2607" t="s">
        <v>262</v>
      </c>
      <c r="C2607" t="s">
        <v>258</v>
      </c>
      <c r="D2607" t="s">
        <v>172</v>
      </c>
      <c r="E2607" t="s">
        <v>204</v>
      </c>
      <c r="F2607">
        <v>52</v>
      </c>
      <c r="G2607" t="s">
        <v>310</v>
      </c>
      <c r="H2607" t="s">
        <v>329</v>
      </c>
      <c r="I2607">
        <v>0</v>
      </c>
      <c r="J2607">
        <v>0</v>
      </c>
      <c r="K2607">
        <v>41</v>
      </c>
      <c r="L2607">
        <v>5</v>
      </c>
      <c r="M2607">
        <v>23</v>
      </c>
      <c r="N2607">
        <v>20</v>
      </c>
      <c r="O2607">
        <v>15</v>
      </c>
    </row>
    <row r="2608" spans="1:15" x14ac:dyDescent="0.25">
      <c r="A2608" t="str">
        <f t="shared" si="40"/>
        <v>62 DayJanuary-March 2024NHS LothianUrological</v>
      </c>
      <c r="B2608" t="s">
        <v>262</v>
      </c>
      <c r="C2608" t="s">
        <v>258</v>
      </c>
      <c r="D2608" t="s">
        <v>172</v>
      </c>
      <c r="E2608" t="s">
        <v>205</v>
      </c>
      <c r="F2608">
        <v>318</v>
      </c>
      <c r="G2608" t="s">
        <v>511</v>
      </c>
      <c r="H2608" t="s">
        <v>482</v>
      </c>
      <c r="I2608">
        <v>2</v>
      </c>
      <c r="J2608">
        <v>0.91324200913242004</v>
      </c>
      <c r="K2608">
        <v>217</v>
      </c>
      <c r="L2608">
        <v>57</v>
      </c>
      <c r="M2608">
        <v>40</v>
      </c>
      <c r="N2608">
        <v>22</v>
      </c>
      <c r="O2608">
        <v>45</v>
      </c>
    </row>
    <row r="2609" spans="1:15" x14ac:dyDescent="0.25">
      <c r="A2609" t="str">
        <f t="shared" si="40"/>
        <v>62 DayJanuary-March 2024NHS LothianUrology - Bladder</v>
      </c>
      <c r="B2609" t="s">
        <v>262</v>
      </c>
      <c r="C2609" t="s">
        <v>258</v>
      </c>
      <c r="D2609" t="s">
        <v>172</v>
      </c>
      <c r="E2609" t="s">
        <v>206</v>
      </c>
      <c r="F2609">
        <v>35</v>
      </c>
      <c r="G2609" t="s">
        <v>272</v>
      </c>
      <c r="H2609" t="s">
        <v>327</v>
      </c>
      <c r="I2609">
        <v>0</v>
      </c>
      <c r="J2609">
        <v>0</v>
      </c>
      <c r="K2609">
        <v>28</v>
      </c>
      <c r="L2609">
        <v>6</v>
      </c>
      <c r="M2609">
        <v>5</v>
      </c>
      <c r="N2609">
        <v>29</v>
      </c>
      <c r="O2609">
        <v>57</v>
      </c>
    </row>
    <row r="2610" spans="1:15" x14ac:dyDescent="0.25">
      <c r="A2610" t="str">
        <f t="shared" si="40"/>
        <v>62 DayJanuary-March 2024NHS LothianUrology - Other</v>
      </c>
      <c r="B2610" t="s">
        <v>262</v>
      </c>
      <c r="C2610" t="s">
        <v>258</v>
      </c>
      <c r="D2610" t="s">
        <v>172</v>
      </c>
      <c r="E2610" t="s">
        <v>207</v>
      </c>
      <c r="F2610">
        <v>71</v>
      </c>
      <c r="G2610" t="s">
        <v>329</v>
      </c>
      <c r="H2610" t="s">
        <v>314</v>
      </c>
      <c r="I2610">
        <v>1</v>
      </c>
      <c r="J2610">
        <v>3.3333333333333299</v>
      </c>
      <c r="K2610">
        <v>29</v>
      </c>
      <c r="L2610">
        <v>8</v>
      </c>
      <c r="M2610">
        <v>6</v>
      </c>
      <c r="N2610">
        <v>18</v>
      </c>
      <c r="O2610">
        <v>61</v>
      </c>
    </row>
    <row r="2611" spans="1:15" x14ac:dyDescent="0.25">
      <c r="A2611" t="str">
        <f t="shared" si="40"/>
        <v>62 DayJanuary-March 2024NHS LothianUrology - Prostate</v>
      </c>
      <c r="B2611" t="s">
        <v>262</v>
      </c>
      <c r="C2611" t="s">
        <v>258</v>
      </c>
      <c r="D2611" t="s">
        <v>172</v>
      </c>
      <c r="E2611" t="s">
        <v>208</v>
      </c>
      <c r="F2611">
        <v>212</v>
      </c>
      <c r="G2611" t="s">
        <v>346</v>
      </c>
      <c r="H2611" t="s">
        <v>514</v>
      </c>
      <c r="I2611">
        <v>1</v>
      </c>
      <c r="J2611">
        <v>0.62111801242235998</v>
      </c>
      <c r="K2611">
        <v>160</v>
      </c>
      <c r="L2611">
        <v>43</v>
      </c>
      <c r="M2611">
        <v>29</v>
      </c>
      <c r="N2611">
        <v>23</v>
      </c>
      <c r="O2611">
        <v>39</v>
      </c>
    </row>
    <row r="2612" spans="1:15" x14ac:dyDescent="0.25">
      <c r="A2612" t="str">
        <f t="shared" si="40"/>
        <v>62 DayJanuary-March 2024NHS OrkneyAll Cancer Types*</v>
      </c>
      <c r="B2612" t="s">
        <v>262</v>
      </c>
      <c r="C2612" t="s">
        <v>258</v>
      </c>
      <c r="D2612" t="s">
        <v>173</v>
      </c>
      <c r="E2612" t="s">
        <v>198</v>
      </c>
      <c r="F2612">
        <v>8</v>
      </c>
      <c r="G2612" t="s">
        <v>306</v>
      </c>
      <c r="H2612" t="s">
        <v>274</v>
      </c>
      <c r="I2612">
        <v>0</v>
      </c>
      <c r="J2612">
        <v>0</v>
      </c>
      <c r="K2612">
        <v>6</v>
      </c>
      <c r="L2612">
        <v>2</v>
      </c>
      <c r="M2612">
        <v>2</v>
      </c>
    </row>
    <row r="2613" spans="1:15" x14ac:dyDescent="0.25">
      <c r="A2613" t="str">
        <f t="shared" si="40"/>
        <v>62 DayJanuary-March 2024NHS OrkneyAll Cancer Types* (screened excluded)</v>
      </c>
      <c r="B2613" t="s">
        <v>262</v>
      </c>
      <c r="C2613" t="s">
        <v>258</v>
      </c>
      <c r="D2613" t="s">
        <v>173</v>
      </c>
      <c r="E2613" t="s">
        <v>199</v>
      </c>
      <c r="F2613">
        <v>8</v>
      </c>
      <c r="G2613" t="s">
        <v>306</v>
      </c>
      <c r="H2613" t="s">
        <v>274</v>
      </c>
      <c r="I2613">
        <v>0</v>
      </c>
      <c r="J2613">
        <v>0</v>
      </c>
      <c r="K2613">
        <v>6</v>
      </c>
      <c r="L2613">
        <v>2</v>
      </c>
      <c r="M2613">
        <v>2</v>
      </c>
    </row>
    <row r="2614" spans="1:15" x14ac:dyDescent="0.25">
      <c r="A2614" t="str">
        <f t="shared" si="40"/>
        <v>62 DayJanuary-March 2024NHS OrkneyColorectal</v>
      </c>
      <c r="B2614" t="s">
        <v>262</v>
      </c>
      <c r="C2614" t="s">
        <v>258</v>
      </c>
      <c r="D2614" t="s">
        <v>173</v>
      </c>
      <c r="E2614" t="s">
        <v>26</v>
      </c>
      <c r="F2614">
        <v>2</v>
      </c>
      <c r="G2614" t="s">
        <v>266</v>
      </c>
      <c r="H2614" t="s">
        <v>306</v>
      </c>
      <c r="I2614">
        <v>0</v>
      </c>
      <c r="J2614">
        <v>0</v>
      </c>
      <c r="K2614">
        <v>2</v>
      </c>
      <c r="L2614">
        <v>1</v>
      </c>
      <c r="M2614">
        <v>1</v>
      </c>
    </row>
    <row r="2615" spans="1:15" x14ac:dyDescent="0.25">
      <c r="A2615" t="str">
        <f t="shared" si="40"/>
        <v>62 DayJanuary-March 2024NHS OrkneyColorectal (screened excluded)</v>
      </c>
      <c r="B2615" t="s">
        <v>262</v>
      </c>
      <c r="C2615" t="s">
        <v>258</v>
      </c>
      <c r="D2615" t="s">
        <v>173</v>
      </c>
      <c r="E2615" t="s">
        <v>27</v>
      </c>
      <c r="F2615">
        <v>2</v>
      </c>
      <c r="G2615" t="s">
        <v>266</v>
      </c>
      <c r="H2615" t="s">
        <v>306</v>
      </c>
      <c r="I2615">
        <v>0</v>
      </c>
      <c r="J2615">
        <v>0</v>
      </c>
      <c r="K2615">
        <v>2</v>
      </c>
      <c r="L2615">
        <v>1</v>
      </c>
      <c r="M2615">
        <v>1</v>
      </c>
    </row>
    <row r="2616" spans="1:15" x14ac:dyDescent="0.25">
      <c r="A2616" t="str">
        <f t="shared" si="40"/>
        <v>62 DayJanuary-March 2024NHS OrkneyMelanoma</v>
      </c>
      <c r="B2616" t="s">
        <v>262</v>
      </c>
      <c r="C2616" t="s">
        <v>258</v>
      </c>
      <c r="D2616" t="s">
        <v>173</v>
      </c>
      <c r="E2616" t="s">
        <v>32</v>
      </c>
      <c r="F2616">
        <v>2</v>
      </c>
      <c r="G2616" t="s">
        <v>316</v>
      </c>
      <c r="H2616" t="s">
        <v>316</v>
      </c>
      <c r="I2616">
        <v>0</v>
      </c>
      <c r="J2616">
        <v>0</v>
      </c>
      <c r="K2616">
        <v>1</v>
      </c>
      <c r="L2616">
        <v>0</v>
      </c>
      <c r="M2616">
        <v>0</v>
      </c>
    </row>
    <row r="2617" spans="1:15" x14ac:dyDescent="0.25">
      <c r="A2617" t="str">
        <f t="shared" si="40"/>
        <v>62 DayJanuary-March 2024NHS OrkneyOvarian</v>
      </c>
      <c r="B2617" t="s">
        <v>262</v>
      </c>
      <c r="C2617" t="s">
        <v>258</v>
      </c>
      <c r="D2617" t="s">
        <v>173</v>
      </c>
      <c r="E2617" t="s">
        <v>33</v>
      </c>
      <c r="F2617">
        <v>1</v>
      </c>
      <c r="G2617" t="s">
        <v>266</v>
      </c>
      <c r="H2617" t="s">
        <v>316</v>
      </c>
      <c r="I2617">
        <v>0</v>
      </c>
      <c r="J2617">
        <v>0</v>
      </c>
      <c r="K2617">
        <v>1</v>
      </c>
      <c r="L2617">
        <v>0</v>
      </c>
      <c r="M2617">
        <v>1</v>
      </c>
    </row>
    <row r="2618" spans="1:15" x14ac:dyDescent="0.25">
      <c r="A2618" t="str">
        <f t="shared" si="40"/>
        <v>62 DayJanuary-March 2024NHS OrkneyUpper GI</v>
      </c>
      <c r="B2618" t="s">
        <v>262</v>
      </c>
      <c r="C2618" t="s">
        <v>258</v>
      </c>
      <c r="D2618" t="s">
        <v>173</v>
      </c>
      <c r="E2618" t="s">
        <v>34</v>
      </c>
      <c r="F2618">
        <v>3</v>
      </c>
      <c r="G2618" t="s">
        <v>316</v>
      </c>
      <c r="H2618" t="s">
        <v>306</v>
      </c>
      <c r="I2618">
        <v>0</v>
      </c>
      <c r="J2618">
        <v>0</v>
      </c>
      <c r="K2618">
        <v>2</v>
      </c>
      <c r="L2618">
        <v>1</v>
      </c>
      <c r="M2618">
        <v>0</v>
      </c>
    </row>
    <row r="2619" spans="1:15" x14ac:dyDescent="0.25">
      <c r="A2619" t="str">
        <f t="shared" si="40"/>
        <v>62 DayJanuary-March 2024NHS OrkneyUpper GI - Hepatopancreatobiliary</v>
      </c>
      <c r="B2619" t="s">
        <v>262</v>
      </c>
      <c r="C2619" t="s">
        <v>258</v>
      </c>
      <c r="D2619" t="s">
        <v>173</v>
      </c>
      <c r="E2619" t="s">
        <v>203</v>
      </c>
      <c r="F2619">
        <v>1</v>
      </c>
      <c r="G2619" t="s">
        <v>266</v>
      </c>
      <c r="H2619" t="s">
        <v>316</v>
      </c>
      <c r="I2619">
        <v>0</v>
      </c>
      <c r="J2619">
        <v>0</v>
      </c>
      <c r="K2619">
        <v>1</v>
      </c>
      <c r="L2619">
        <v>0</v>
      </c>
      <c r="M2619">
        <v>0</v>
      </c>
    </row>
    <row r="2620" spans="1:15" x14ac:dyDescent="0.25">
      <c r="A2620" t="str">
        <f t="shared" si="40"/>
        <v>62 DayJanuary-March 2024NHS OrkneyUpper GI - Oesophagogastric</v>
      </c>
      <c r="B2620" t="s">
        <v>262</v>
      </c>
      <c r="C2620" t="s">
        <v>258</v>
      </c>
      <c r="D2620" t="s">
        <v>173</v>
      </c>
      <c r="E2620" t="s">
        <v>204</v>
      </c>
      <c r="F2620">
        <v>2</v>
      </c>
      <c r="G2620" t="s">
        <v>316</v>
      </c>
      <c r="H2620" t="s">
        <v>316</v>
      </c>
      <c r="I2620">
        <v>0</v>
      </c>
      <c r="J2620">
        <v>0</v>
      </c>
      <c r="K2620">
        <v>1</v>
      </c>
      <c r="L2620">
        <v>1</v>
      </c>
      <c r="M2620">
        <v>0</v>
      </c>
    </row>
    <row r="2621" spans="1:15" x14ac:dyDescent="0.25">
      <c r="A2621" t="str">
        <f t="shared" si="40"/>
        <v>62 DayJanuary-March 2024NHS ScotlandAll Cancer Types*</v>
      </c>
      <c r="B2621" t="s">
        <v>262</v>
      </c>
      <c r="C2621" t="s">
        <v>258</v>
      </c>
      <c r="D2621" t="s">
        <v>0</v>
      </c>
      <c r="E2621" t="s">
        <v>198</v>
      </c>
      <c r="F2621">
        <v>6853</v>
      </c>
      <c r="G2621" t="s">
        <v>515</v>
      </c>
      <c r="H2621" t="s">
        <v>516</v>
      </c>
      <c r="I2621">
        <v>73</v>
      </c>
      <c r="J2621">
        <v>1.67124542124542</v>
      </c>
      <c r="K2621">
        <v>4295</v>
      </c>
      <c r="L2621">
        <v>697</v>
      </c>
      <c r="M2621">
        <v>1504</v>
      </c>
      <c r="N2621">
        <v>15</v>
      </c>
      <c r="O2621">
        <v>22</v>
      </c>
    </row>
    <row r="2622" spans="1:15" x14ac:dyDescent="0.25">
      <c r="A2622" t="str">
        <f t="shared" si="40"/>
        <v>62 DayJanuary-March 2024NHS ScotlandAll Cancer Types* (screened excluded)</v>
      </c>
      <c r="B2622" t="s">
        <v>262</v>
      </c>
      <c r="C2622" t="s">
        <v>258</v>
      </c>
      <c r="D2622" t="s">
        <v>0</v>
      </c>
      <c r="E2622" t="s">
        <v>199</v>
      </c>
      <c r="F2622">
        <v>6183</v>
      </c>
      <c r="G2622" t="s">
        <v>515</v>
      </c>
      <c r="H2622" t="s">
        <v>517</v>
      </c>
      <c r="I2622">
        <v>69</v>
      </c>
      <c r="J2622">
        <v>1.8658734451054599</v>
      </c>
      <c r="K2622">
        <v>3629</v>
      </c>
      <c r="L2622">
        <v>582</v>
      </c>
      <c r="M2622">
        <v>1291</v>
      </c>
      <c r="N2622">
        <v>16</v>
      </c>
      <c r="O2622">
        <v>22</v>
      </c>
    </row>
    <row r="2623" spans="1:15" x14ac:dyDescent="0.25">
      <c r="A2623" t="str">
        <f t="shared" si="40"/>
        <v>62 DayJanuary-March 2024NHS ScotlandAll Cancer Types* (screened only)</v>
      </c>
      <c r="B2623" t="s">
        <v>262</v>
      </c>
      <c r="C2623" t="s">
        <v>258</v>
      </c>
      <c r="D2623" t="s">
        <v>0</v>
      </c>
      <c r="E2623" t="s">
        <v>200</v>
      </c>
      <c r="F2623">
        <v>670</v>
      </c>
      <c r="G2623" t="s">
        <v>266</v>
      </c>
      <c r="H2623" t="s">
        <v>518</v>
      </c>
      <c r="I2623">
        <v>4</v>
      </c>
      <c r="J2623">
        <v>0.59701492537313405</v>
      </c>
      <c r="K2623">
        <v>666</v>
      </c>
      <c r="L2623">
        <v>115</v>
      </c>
      <c r="M2623">
        <v>213</v>
      </c>
      <c r="N2623">
        <v>15</v>
      </c>
      <c r="O2623">
        <v>21</v>
      </c>
    </row>
    <row r="2624" spans="1:15" x14ac:dyDescent="0.25">
      <c r="A2624" t="str">
        <f t="shared" si="40"/>
        <v>62 DayJanuary-March 2024NHS ScotlandBreast</v>
      </c>
      <c r="B2624" t="s">
        <v>262</v>
      </c>
      <c r="C2624" t="s">
        <v>258</v>
      </c>
      <c r="D2624" t="s">
        <v>0</v>
      </c>
      <c r="E2624" t="s">
        <v>22</v>
      </c>
      <c r="F2624">
        <v>1366</v>
      </c>
      <c r="G2624" t="s">
        <v>343</v>
      </c>
      <c r="H2624" t="s">
        <v>519</v>
      </c>
      <c r="I2624">
        <v>2</v>
      </c>
      <c r="J2624">
        <v>0.181488203266788</v>
      </c>
      <c r="K2624">
        <v>1100</v>
      </c>
      <c r="L2624">
        <v>169</v>
      </c>
      <c r="M2624">
        <v>316</v>
      </c>
      <c r="N2624">
        <v>14</v>
      </c>
      <c r="O2624">
        <v>15</v>
      </c>
    </row>
    <row r="2625" spans="1:15" x14ac:dyDescent="0.25">
      <c r="A2625" t="str">
        <f t="shared" si="40"/>
        <v>62 DayJanuary-March 2024NHS ScotlandBreast (screened excluded)</v>
      </c>
      <c r="B2625" t="s">
        <v>262</v>
      </c>
      <c r="C2625" t="s">
        <v>258</v>
      </c>
      <c r="D2625" t="s">
        <v>0</v>
      </c>
      <c r="E2625" t="s">
        <v>201</v>
      </c>
      <c r="F2625">
        <v>884</v>
      </c>
      <c r="G2625" t="s">
        <v>343</v>
      </c>
      <c r="H2625" t="s">
        <v>520</v>
      </c>
      <c r="I2625">
        <v>2</v>
      </c>
      <c r="J2625">
        <v>0.32258064516128998</v>
      </c>
      <c r="K2625">
        <v>618</v>
      </c>
      <c r="L2625">
        <v>88</v>
      </c>
      <c r="M2625">
        <v>211</v>
      </c>
      <c r="N2625">
        <v>11</v>
      </c>
      <c r="O2625">
        <v>15</v>
      </c>
    </row>
    <row r="2626" spans="1:15" x14ac:dyDescent="0.25">
      <c r="A2626" t="str">
        <f t="shared" si="40"/>
        <v>62 DayJanuary-March 2024NHS ScotlandBreast (screened only)</v>
      </c>
      <c r="B2626" t="s">
        <v>262</v>
      </c>
      <c r="C2626" t="s">
        <v>258</v>
      </c>
      <c r="D2626" t="s">
        <v>0</v>
      </c>
      <c r="E2626" t="s">
        <v>202</v>
      </c>
      <c r="F2626">
        <v>482</v>
      </c>
      <c r="G2626" t="s">
        <v>266</v>
      </c>
      <c r="H2626" t="s">
        <v>349</v>
      </c>
      <c r="I2626">
        <v>0</v>
      </c>
      <c r="J2626">
        <v>0</v>
      </c>
      <c r="K2626">
        <v>482</v>
      </c>
      <c r="L2626">
        <v>81</v>
      </c>
      <c r="M2626">
        <v>105</v>
      </c>
      <c r="N2626">
        <v>15</v>
      </c>
      <c r="O2626">
        <v>15</v>
      </c>
    </row>
    <row r="2627" spans="1:15" x14ac:dyDescent="0.25">
      <c r="A2627" t="str">
        <f t="shared" ref="A2627:A2690" si="41">CONCATENATE(B2627,C2627,D2627,E2627)</f>
        <v>62 DayJanuary-March 2024NHS ScotlandCervical</v>
      </c>
      <c r="B2627" t="s">
        <v>262</v>
      </c>
      <c r="C2627" t="s">
        <v>258</v>
      </c>
      <c r="D2627" t="s">
        <v>0</v>
      </c>
      <c r="E2627" t="s">
        <v>23</v>
      </c>
      <c r="F2627">
        <v>48</v>
      </c>
      <c r="G2627" t="s">
        <v>273</v>
      </c>
      <c r="H2627" t="s">
        <v>278</v>
      </c>
      <c r="I2627">
        <v>0</v>
      </c>
      <c r="J2627">
        <v>0</v>
      </c>
      <c r="K2627">
        <v>36</v>
      </c>
      <c r="L2627">
        <v>5</v>
      </c>
      <c r="M2627">
        <v>17</v>
      </c>
      <c r="N2627">
        <v>12</v>
      </c>
      <c r="O2627">
        <v>36</v>
      </c>
    </row>
    <row r="2628" spans="1:15" x14ac:dyDescent="0.25">
      <c r="A2628" t="str">
        <f t="shared" si="41"/>
        <v>62 DayJanuary-March 2024NHS ScotlandCervical (screened excluded)</v>
      </c>
      <c r="B2628" t="s">
        <v>262</v>
      </c>
      <c r="C2628" t="s">
        <v>258</v>
      </c>
      <c r="D2628" t="s">
        <v>0</v>
      </c>
      <c r="E2628" t="s">
        <v>24</v>
      </c>
      <c r="F2628">
        <v>30</v>
      </c>
      <c r="G2628" t="s">
        <v>273</v>
      </c>
      <c r="H2628" t="s">
        <v>307</v>
      </c>
      <c r="I2628">
        <v>0</v>
      </c>
      <c r="J2628">
        <v>0</v>
      </c>
      <c r="K2628">
        <v>18</v>
      </c>
      <c r="L2628">
        <v>2</v>
      </c>
      <c r="M2628">
        <v>7</v>
      </c>
      <c r="O2628">
        <v>41</v>
      </c>
    </row>
    <row r="2629" spans="1:15" x14ac:dyDescent="0.25">
      <c r="A2629" t="str">
        <f t="shared" si="41"/>
        <v>62 DayJanuary-March 2024NHS ScotlandCervical (screened only)</v>
      </c>
      <c r="B2629" t="s">
        <v>262</v>
      </c>
      <c r="C2629" t="s">
        <v>258</v>
      </c>
      <c r="D2629" t="s">
        <v>0</v>
      </c>
      <c r="E2629" t="s">
        <v>25</v>
      </c>
      <c r="F2629">
        <v>18</v>
      </c>
      <c r="G2629" t="s">
        <v>266</v>
      </c>
      <c r="H2629" t="s">
        <v>307</v>
      </c>
      <c r="I2629">
        <v>0</v>
      </c>
      <c r="J2629">
        <v>0</v>
      </c>
      <c r="K2629">
        <v>18</v>
      </c>
      <c r="L2629">
        <v>3</v>
      </c>
      <c r="M2629">
        <v>10</v>
      </c>
      <c r="N2629">
        <v>12</v>
      </c>
      <c r="O2629">
        <v>28</v>
      </c>
    </row>
    <row r="2630" spans="1:15" x14ac:dyDescent="0.25">
      <c r="A2630" t="str">
        <f t="shared" si="41"/>
        <v>62 DayJanuary-March 2024NHS ScotlandColorectal</v>
      </c>
      <c r="B2630" t="s">
        <v>262</v>
      </c>
      <c r="C2630" t="s">
        <v>258</v>
      </c>
      <c r="D2630" t="s">
        <v>0</v>
      </c>
      <c r="E2630" t="s">
        <v>26</v>
      </c>
      <c r="F2630">
        <v>912</v>
      </c>
      <c r="G2630" t="s">
        <v>521</v>
      </c>
      <c r="H2630" t="s">
        <v>522</v>
      </c>
      <c r="I2630">
        <v>14</v>
      </c>
      <c r="J2630">
        <v>2.1084337349397599</v>
      </c>
      <c r="K2630">
        <v>650</v>
      </c>
      <c r="L2630">
        <v>101</v>
      </c>
      <c r="M2630">
        <v>331</v>
      </c>
      <c r="N2630">
        <v>18</v>
      </c>
      <c r="O2630">
        <v>27</v>
      </c>
    </row>
    <row r="2631" spans="1:15" x14ac:dyDescent="0.25">
      <c r="A2631" t="str">
        <f t="shared" si="41"/>
        <v>62 DayJanuary-March 2024NHS ScotlandColorectal (screened excluded)</v>
      </c>
      <c r="B2631" t="s">
        <v>262</v>
      </c>
      <c r="C2631" t="s">
        <v>258</v>
      </c>
      <c r="D2631" t="s">
        <v>0</v>
      </c>
      <c r="E2631" t="s">
        <v>27</v>
      </c>
      <c r="F2631">
        <v>742</v>
      </c>
      <c r="G2631" t="s">
        <v>521</v>
      </c>
      <c r="H2631" t="s">
        <v>523</v>
      </c>
      <c r="I2631">
        <v>10</v>
      </c>
      <c r="J2631">
        <v>2.0242914979757098</v>
      </c>
      <c r="K2631">
        <v>484</v>
      </c>
      <c r="L2631">
        <v>70</v>
      </c>
      <c r="M2631">
        <v>233</v>
      </c>
      <c r="N2631">
        <v>20</v>
      </c>
      <c r="O2631">
        <v>26</v>
      </c>
    </row>
    <row r="2632" spans="1:15" x14ac:dyDescent="0.25">
      <c r="A2632" t="str">
        <f t="shared" si="41"/>
        <v>62 DayJanuary-March 2024NHS ScotlandColorectal (screened only)</v>
      </c>
      <c r="B2632" t="s">
        <v>262</v>
      </c>
      <c r="C2632" t="s">
        <v>258</v>
      </c>
      <c r="D2632" t="s">
        <v>0</v>
      </c>
      <c r="E2632" t="s">
        <v>28</v>
      </c>
      <c r="F2632">
        <v>170</v>
      </c>
      <c r="G2632" t="s">
        <v>266</v>
      </c>
      <c r="H2632" t="s">
        <v>524</v>
      </c>
      <c r="I2632">
        <v>4</v>
      </c>
      <c r="J2632">
        <v>2.3529411764705901</v>
      </c>
      <c r="K2632">
        <v>166</v>
      </c>
      <c r="L2632">
        <v>31</v>
      </c>
      <c r="M2632">
        <v>98</v>
      </c>
      <c r="N2632">
        <v>15</v>
      </c>
      <c r="O2632">
        <v>28</v>
      </c>
    </row>
    <row r="2633" spans="1:15" x14ac:dyDescent="0.25">
      <c r="A2633" t="str">
        <f t="shared" si="41"/>
        <v>62 DayJanuary-March 2024NHS ScotlandHead &amp; Neck</v>
      </c>
      <c r="B2633" t="s">
        <v>262</v>
      </c>
      <c r="C2633" t="s">
        <v>258</v>
      </c>
      <c r="D2633" t="s">
        <v>0</v>
      </c>
      <c r="E2633" t="s">
        <v>29</v>
      </c>
      <c r="F2633">
        <v>264</v>
      </c>
      <c r="G2633" t="s">
        <v>512</v>
      </c>
      <c r="H2633" t="s">
        <v>525</v>
      </c>
      <c r="I2633">
        <v>5</v>
      </c>
      <c r="J2633">
        <v>3.0864197530864201</v>
      </c>
      <c r="K2633">
        <v>157</v>
      </c>
      <c r="L2633">
        <v>29</v>
      </c>
      <c r="M2633">
        <v>77</v>
      </c>
      <c r="N2633">
        <v>13</v>
      </c>
      <c r="O2633">
        <v>22</v>
      </c>
    </row>
    <row r="2634" spans="1:15" x14ac:dyDescent="0.25">
      <c r="A2634" t="str">
        <f t="shared" si="41"/>
        <v>62 DayJanuary-March 2024NHS ScotlandLung</v>
      </c>
      <c r="B2634" t="s">
        <v>262</v>
      </c>
      <c r="C2634" t="s">
        <v>258</v>
      </c>
      <c r="D2634" t="s">
        <v>0</v>
      </c>
      <c r="E2634" t="s">
        <v>30</v>
      </c>
      <c r="F2634">
        <v>1059</v>
      </c>
      <c r="G2634" t="s">
        <v>526</v>
      </c>
      <c r="H2634" t="s">
        <v>527</v>
      </c>
      <c r="I2634">
        <v>32</v>
      </c>
      <c r="J2634">
        <v>6.1302681992337202</v>
      </c>
      <c r="K2634">
        <v>490</v>
      </c>
      <c r="L2634">
        <v>67</v>
      </c>
      <c r="M2634">
        <v>167</v>
      </c>
      <c r="N2634">
        <v>14</v>
      </c>
      <c r="O2634">
        <v>23</v>
      </c>
    </row>
    <row r="2635" spans="1:15" x14ac:dyDescent="0.25">
      <c r="A2635" t="str">
        <f t="shared" si="41"/>
        <v>62 DayJanuary-March 2024NHS ScotlandLymphoma</v>
      </c>
      <c r="B2635" t="s">
        <v>262</v>
      </c>
      <c r="C2635" t="s">
        <v>258</v>
      </c>
      <c r="D2635" t="s">
        <v>0</v>
      </c>
      <c r="E2635" t="s">
        <v>31</v>
      </c>
      <c r="F2635">
        <v>265</v>
      </c>
      <c r="G2635" t="s">
        <v>528</v>
      </c>
      <c r="H2635" t="s">
        <v>394</v>
      </c>
      <c r="I2635">
        <v>4</v>
      </c>
      <c r="J2635">
        <v>4.8780487804878003</v>
      </c>
      <c r="K2635">
        <v>78</v>
      </c>
      <c r="L2635">
        <v>6</v>
      </c>
      <c r="M2635">
        <v>25</v>
      </c>
      <c r="N2635">
        <v>16</v>
      </c>
      <c r="O2635">
        <v>22</v>
      </c>
    </row>
    <row r="2636" spans="1:15" x14ac:dyDescent="0.25">
      <c r="A2636" t="str">
        <f t="shared" si="41"/>
        <v>62 DayJanuary-March 2024NHS ScotlandMelanoma</v>
      </c>
      <c r="B2636" t="s">
        <v>262</v>
      </c>
      <c r="C2636" t="s">
        <v>258</v>
      </c>
      <c r="D2636" t="s">
        <v>0</v>
      </c>
      <c r="E2636" t="s">
        <v>32</v>
      </c>
      <c r="F2636">
        <v>341</v>
      </c>
      <c r="G2636" t="s">
        <v>501</v>
      </c>
      <c r="H2636" t="s">
        <v>267</v>
      </c>
      <c r="I2636">
        <v>1</v>
      </c>
      <c r="J2636">
        <v>0.54054054054054101</v>
      </c>
      <c r="K2636">
        <v>184</v>
      </c>
      <c r="L2636">
        <v>22</v>
      </c>
      <c r="M2636">
        <v>5</v>
      </c>
      <c r="N2636">
        <v>30</v>
      </c>
      <c r="O2636">
        <v>14</v>
      </c>
    </row>
    <row r="2637" spans="1:15" x14ac:dyDescent="0.25">
      <c r="A2637" t="str">
        <f t="shared" si="41"/>
        <v>62 DayJanuary-March 2024NHS ScotlandOvarian</v>
      </c>
      <c r="B2637" t="s">
        <v>262</v>
      </c>
      <c r="C2637" t="s">
        <v>258</v>
      </c>
      <c r="D2637" t="s">
        <v>0</v>
      </c>
      <c r="E2637" t="s">
        <v>33</v>
      </c>
      <c r="F2637">
        <v>90</v>
      </c>
      <c r="G2637" t="s">
        <v>280</v>
      </c>
      <c r="H2637" t="s">
        <v>357</v>
      </c>
      <c r="I2637">
        <v>0</v>
      </c>
      <c r="J2637">
        <v>0</v>
      </c>
      <c r="K2637">
        <v>58</v>
      </c>
      <c r="L2637">
        <v>1</v>
      </c>
      <c r="M2637">
        <v>24</v>
      </c>
      <c r="O2637">
        <v>20</v>
      </c>
    </row>
    <row r="2638" spans="1:15" x14ac:dyDescent="0.25">
      <c r="A2638" t="str">
        <f t="shared" si="41"/>
        <v>62 DayJanuary-March 2024NHS ScotlandUpper GI</v>
      </c>
      <c r="B2638" t="s">
        <v>262</v>
      </c>
      <c r="C2638" t="s">
        <v>258</v>
      </c>
      <c r="D2638" t="s">
        <v>0</v>
      </c>
      <c r="E2638" t="s">
        <v>34</v>
      </c>
      <c r="F2638">
        <v>626</v>
      </c>
      <c r="G2638" t="s">
        <v>479</v>
      </c>
      <c r="H2638" t="s">
        <v>529</v>
      </c>
      <c r="I2638">
        <v>7</v>
      </c>
      <c r="J2638">
        <v>1.88679245283019</v>
      </c>
      <c r="K2638">
        <v>364</v>
      </c>
      <c r="L2638">
        <v>29</v>
      </c>
      <c r="M2638">
        <v>113</v>
      </c>
      <c r="N2638">
        <v>20</v>
      </c>
      <c r="O2638">
        <v>20</v>
      </c>
    </row>
    <row r="2639" spans="1:15" x14ac:dyDescent="0.25">
      <c r="A2639" t="str">
        <f t="shared" si="41"/>
        <v>62 DayJanuary-March 2024NHS ScotlandUpper GI - Hepatopancreatobiliary</v>
      </c>
      <c r="B2639" t="s">
        <v>262</v>
      </c>
      <c r="C2639" t="s">
        <v>258</v>
      </c>
      <c r="D2639" t="s">
        <v>0</v>
      </c>
      <c r="E2639" t="s">
        <v>203</v>
      </c>
      <c r="F2639">
        <v>316</v>
      </c>
      <c r="G2639" t="s">
        <v>443</v>
      </c>
      <c r="H2639" t="s">
        <v>267</v>
      </c>
      <c r="I2639">
        <v>6</v>
      </c>
      <c r="J2639">
        <v>3.2432432432432399</v>
      </c>
      <c r="K2639">
        <v>179</v>
      </c>
      <c r="L2639">
        <v>13</v>
      </c>
      <c r="M2639">
        <v>31</v>
      </c>
      <c r="N2639">
        <v>22</v>
      </c>
      <c r="O2639">
        <v>21</v>
      </c>
    </row>
    <row r="2640" spans="1:15" x14ac:dyDescent="0.25">
      <c r="A2640" t="str">
        <f t="shared" si="41"/>
        <v>62 DayJanuary-March 2024NHS ScotlandUpper GI - Oesophagogastric</v>
      </c>
      <c r="B2640" t="s">
        <v>262</v>
      </c>
      <c r="C2640" t="s">
        <v>258</v>
      </c>
      <c r="D2640" t="s">
        <v>0</v>
      </c>
      <c r="E2640" t="s">
        <v>204</v>
      </c>
      <c r="F2640">
        <v>310</v>
      </c>
      <c r="G2640" t="s">
        <v>289</v>
      </c>
      <c r="H2640" t="s">
        <v>530</v>
      </c>
      <c r="I2640">
        <v>1</v>
      </c>
      <c r="J2640">
        <v>0.53763440860215095</v>
      </c>
      <c r="K2640">
        <v>185</v>
      </c>
      <c r="L2640">
        <v>16</v>
      </c>
      <c r="M2640">
        <v>82</v>
      </c>
      <c r="N2640">
        <v>17</v>
      </c>
      <c r="O2640">
        <v>20</v>
      </c>
    </row>
    <row r="2641" spans="1:15" x14ac:dyDescent="0.25">
      <c r="A2641" t="str">
        <f t="shared" si="41"/>
        <v>62 DayJanuary-March 2024NHS ScotlandUrological</v>
      </c>
      <c r="B2641" t="s">
        <v>262</v>
      </c>
      <c r="C2641" t="s">
        <v>258</v>
      </c>
      <c r="D2641" t="s">
        <v>0</v>
      </c>
      <c r="E2641" t="s">
        <v>205</v>
      </c>
      <c r="F2641">
        <v>1882</v>
      </c>
      <c r="G2641" t="s">
        <v>531</v>
      </c>
      <c r="H2641" t="s">
        <v>532</v>
      </c>
      <c r="I2641">
        <v>8</v>
      </c>
      <c r="J2641">
        <v>0.67453625632377701</v>
      </c>
      <c r="K2641">
        <v>1178</v>
      </c>
      <c r="L2641">
        <v>268</v>
      </c>
      <c r="M2641">
        <v>429</v>
      </c>
      <c r="N2641">
        <v>21</v>
      </c>
      <c r="O2641">
        <v>29</v>
      </c>
    </row>
    <row r="2642" spans="1:15" x14ac:dyDescent="0.25">
      <c r="A2642" t="str">
        <f t="shared" si="41"/>
        <v>62 DayJanuary-March 2024NHS ScotlandUrology - Bladder</v>
      </c>
      <c r="B2642" t="s">
        <v>262</v>
      </c>
      <c r="C2642" t="s">
        <v>258</v>
      </c>
      <c r="D2642" t="s">
        <v>0</v>
      </c>
      <c r="E2642" t="s">
        <v>206</v>
      </c>
      <c r="F2642">
        <v>208</v>
      </c>
      <c r="G2642" t="s">
        <v>442</v>
      </c>
      <c r="H2642" t="s">
        <v>365</v>
      </c>
      <c r="I2642">
        <v>2</v>
      </c>
      <c r="J2642">
        <v>1.35135135135135</v>
      </c>
      <c r="K2642">
        <v>146</v>
      </c>
      <c r="L2642">
        <v>17</v>
      </c>
      <c r="M2642">
        <v>52</v>
      </c>
      <c r="N2642">
        <v>21</v>
      </c>
      <c r="O2642">
        <v>19</v>
      </c>
    </row>
    <row r="2643" spans="1:15" x14ac:dyDescent="0.25">
      <c r="A2643" t="str">
        <f t="shared" si="41"/>
        <v>62 DayJanuary-March 2024NHS ScotlandUrology - Other</v>
      </c>
      <c r="B2643" t="s">
        <v>262</v>
      </c>
      <c r="C2643" t="s">
        <v>258</v>
      </c>
      <c r="D2643" t="s">
        <v>0</v>
      </c>
      <c r="E2643" t="s">
        <v>207</v>
      </c>
      <c r="F2643">
        <v>347</v>
      </c>
      <c r="G2643" t="s">
        <v>533</v>
      </c>
      <c r="H2643" t="s">
        <v>271</v>
      </c>
      <c r="I2643">
        <v>3</v>
      </c>
      <c r="J2643">
        <v>2.0979020979021001</v>
      </c>
      <c r="K2643">
        <v>140</v>
      </c>
      <c r="L2643">
        <v>25</v>
      </c>
      <c r="M2643">
        <v>49</v>
      </c>
      <c r="N2643">
        <v>21</v>
      </c>
      <c r="O2643">
        <v>23</v>
      </c>
    </row>
    <row r="2644" spans="1:15" x14ac:dyDescent="0.25">
      <c r="A2644" t="str">
        <f t="shared" si="41"/>
        <v>62 DayJanuary-March 2024NHS ScotlandUrology - Prostate</v>
      </c>
      <c r="B2644" t="s">
        <v>262</v>
      </c>
      <c r="C2644" t="s">
        <v>258</v>
      </c>
      <c r="D2644" t="s">
        <v>0</v>
      </c>
      <c r="E2644" t="s">
        <v>208</v>
      </c>
      <c r="F2644">
        <v>1327</v>
      </c>
      <c r="G2644" t="s">
        <v>534</v>
      </c>
      <c r="H2644" t="s">
        <v>535</v>
      </c>
      <c r="I2644">
        <v>3</v>
      </c>
      <c r="J2644">
        <v>0.33519553072625702</v>
      </c>
      <c r="K2644">
        <v>892</v>
      </c>
      <c r="L2644">
        <v>226</v>
      </c>
      <c r="M2644">
        <v>328</v>
      </c>
      <c r="N2644">
        <v>20</v>
      </c>
      <c r="O2644">
        <v>32</v>
      </c>
    </row>
    <row r="2645" spans="1:15" x14ac:dyDescent="0.25">
      <c r="A2645" t="str">
        <f t="shared" si="41"/>
        <v>62 DayJanuary-March 2024NHS ShetlandAll Cancer Types*</v>
      </c>
      <c r="B2645" t="s">
        <v>262</v>
      </c>
      <c r="C2645" t="s">
        <v>258</v>
      </c>
      <c r="D2645" t="s">
        <v>174</v>
      </c>
      <c r="E2645" t="s">
        <v>198</v>
      </c>
      <c r="F2645">
        <v>19</v>
      </c>
      <c r="G2645" t="s">
        <v>321</v>
      </c>
      <c r="H2645" t="s">
        <v>324</v>
      </c>
      <c r="I2645">
        <v>1</v>
      </c>
      <c r="J2645">
        <v>10</v>
      </c>
      <c r="K2645">
        <v>9</v>
      </c>
      <c r="L2645">
        <v>1</v>
      </c>
      <c r="M2645">
        <v>2</v>
      </c>
    </row>
    <row r="2646" spans="1:15" x14ac:dyDescent="0.25">
      <c r="A2646" t="str">
        <f t="shared" si="41"/>
        <v>62 DayJanuary-March 2024NHS ShetlandAll Cancer Types* (screened excluded)</v>
      </c>
      <c r="B2646" t="s">
        <v>262</v>
      </c>
      <c r="C2646" t="s">
        <v>258</v>
      </c>
      <c r="D2646" t="s">
        <v>174</v>
      </c>
      <c r="E2646" t="s">
        <v>199</v>
      </c>
      <c r="F2646">
        <v>19</v>
      </c>
      <c r="G2646" t="s">
        <v>321</v>
      </c>
      <c r="H2646" t="s">
        <v>324</v>
      </c>
      <c r="I2646">
        <v>1</v>
      </c>
      <c r="J2646">
        <v>10</v>
      </c>
      <c r="K2646">
        <v>9</v>
      </c>
      <c r="L2646">
        <v>1</v>
      </c>
      <c r="M2646">
        <v>2</v>
      </c>
    </row>
    <row r="2647" spans="1:15" x14ac:dyDescent="0.25">
      <c r="A2647" t="str">
        <f t="shared" si="41"/>
        <v>62 DayJanuary-March 2024NHS ShetlandHead &amp; Neck</v>
      </c>
      <c r="B2647" t="s">
        <v>262</v>
      </c>
      <c r="C2647" t="s">
        <v>258</v>
      </c>
      <c r="D2647" t="s">
        <v>174</v>
      </c>
      <c r="E2647" t="s">
        <v>29</v>
      </c>
      <c r="F2647">
        <v>2</v>
      </c>
      <c r="G2647" t="s">
        <v>266</v>
      </c>
      <c r="H2647" t="s">
        <v>306</v>
      </c>
      <c r="I2647">
        <v>1</v>
      </c>
      <c r="J2647">
        <v>50</v>
      </c>
      <c r="K2647">
        <v>1</v>
      </c>
      <c r="L2647">
        <v>0</v>
      </c>
      <c r="M2647">
        <v>1</v>
      </c>
    </row>
    <row r="2648" spans="1:15" x14ac:dyDescent="0.25">
      <c r="A2648" t="str">
        <f t="shared" si="41"/>
        <v>62 DayJanuary-March 2024NHS ShetlandLung</v>
      </c>
      <c r="B2648" t="s">
        <v>262</v>
      </c>
      <c r="C2648" t="s">
        <v>258</v>
      </c>
      <c r="D2648" t="s">
        <v>174</v>
      </c>
      <c r="E2648" t="s">
        <v>30</v>
      </c>
      <c r="F2648">
        <v>1</v>
      </c>
      <c r="G2648" t="s">
        <v>266</v>
      </c>
      <c r="H2648" t="s">
        <v>316</v>
      </c>
      <c r="I2648">
        <v>0</v>
      </c>
      <c r="J2648">
        <v>0</v>
      </c>
      <c r="K2648">
        <v>1</v>
      </c>
      <c r="L2648">
        <v>0</v>
      </c>
      <c r="M2648">
        <v>1</v>
      </c>
    </row>
    <row r="2649" spans="1:15" x14ac:dyDescent="0.25">
      <c r="A2649" t="str">
        <f t="shared" si="41"/>
        <v>62 DayJanuary-March 2024NHS ShetlandLymphoma</v>
      </c>
      <c r="B2649" t="s">
        <v>262</v>
      </c>
      <c r="C2649" t="s">
        <v>258</v>
      </c>
      <c r="D2649" t="s">
        <v>174</v>
      </c>
      <c r="E2649" t="s">
        <v>31</v>
      </c>
      <c r="F2649">
        <v>2</v>
      </c>
      <c r="G2649" t="s">
        <v>316</v>
      </c>
      <c r="H2649" t="s">
        <v>316</v>
      </c>
      <c r="I2649">
        <v>0</v>
      </c>
      <c r="J2649">
        <v>0</v>
      </c>
      <c r="K2649">
        <v>1</v>
      </c>
      <c r="L2649">
        <v>0</v>
      </c>
      <c r="M2649">
        <v>0</v>
      </c>
    </row>
    <row r="2650" spans="1:15" x14ac:dyDescent="0.25">
      <c r="A2650" t="str">
        <f t="shared" si="41"/>
        <v>62 DayJanuary-March 2024NHS ShetlandMelanoma</v>
      </c>
      <c r="B2650" t="s">
        <v>262</v>
      </c>
      <c r="C2650" t="s">
        <v>258</v>
      </c>
      <c r="D2650" t="s">
        <v>174</v>
      </c>
      <c r="E2650" t="s">
        <v>32</v>
      </c>
      <c r="F2650">
        <v>2</v>
      </c>
      <c r="G2650" t="s">
        <v>316</v>
      </c>
      <c r="H2650" t="s">
        <v>316</v>
      </c>
      <c r="I2650">
        <v>0</v>
      </c>
      <c r="J2650">
        <v>0</v>
      </c>
      <c r="K2650">
        <v>1</v>
      </c>
      <c r="L2650">
        <v>0</v>
      </c>
      <c r="M2650">
        <v>0</v>
      </c>
    </row>
    <row r="2651" spans="1:15" x14ac:dyDescent="0.25">
      <c r="A2651" t="str">
        <f t="shared" si="41"/>
        <v>62 DayJanuary-March 2024NHS ShetlandUpper GI</v>
      </c>
      <c r="B2651" t="s">
        <v>262</v>
      </c>
      <c r="C2651" t="s">
        <v>258</v>
      </c>
      <c r="D2651" t="s">
        <v>174</v>
      </c>
      <c r="E2651" t="s">
        <v>34</v>
      </c>
      <c r="F2651">
        <v>1</v>
      </c>
      <c r="G2651" t="s">
        <v>266</v>
      </c>
      <c r="H2651" t="s">
        <v>316</v>
      </c>
      <c r="I2651">
        <v>0</v>
      </c>
      <c r="J2651">
        <v>0</v>
      </c>
      <c r="K2651">
        <v>1</v>
      </c>
      <c r="L2651">
        <v>0</v>
      </c>
      <c r="M2651">
        <v>0</v>
      </c>
    </row>
    <row r="2652" spans="1:15" x14ac:dyDescent="0.25">
      <c r="A2652" t="str">
        <f t="shared" si="41"/>
        <v>62 DayJanuary-March 2024NHS ShetlandUpper GI - Hepatopancreatobiliary</v>
      </c>
      <c r="B2652" t="s">
        <v>262</v>
      </c>
      <c r="C2652" t="s">
        <v>258</v>
      </c>
      <c r="D2652" t="s">
        <v>174</v>
      </c>
      <c r="E2652" t="s">
        <v>203</v>
      </c>
      <c r="F2652">
        <v>1</v>
      </c>
      <c r="G2652" t="s">
        <v>266</v>
      </c>
      <c r="H2652" t="s">
        <v>316</v>
      </c>
      <c r="I2652">
        <v>0</v>
      </c>
      <c r="J2652">
        <v>0</v>
      </c>
      <c r="K2652">
        <v>1</v>
      </c>
      <c r="L2652">
        <v>0</v>
      </c>
      <c r="M2652">
        <v>0</v>
      </c>
    </row>
    <row r="2653" spans="1:15" x14ac:dyDescent="0.25">
      <c r="A2653" t="str">
        <f t="shared" si="41"/>
        <v>62 DayJanuary-March 2024NHS ShetlandUrological</v>
      </c>
      <c r="B2653" t="s">
        <v>262</v>
      </c>
      <c r="C2653" t="s">
        <v>258</v>
      </c>
      <c r="D2653" t="s">
        <v>174</v>
      </c>
      <c r="E2653" t="s">
        <v>205</v>
      </c>
      <c r="F2653">
        <v>11</v>
      </c>
      <c r="G2653" t="s">
        <v>272</v>
      </c>
      <c r="H2653" t="s">
        <v>313</v>
      </c>
      <c r="I2653">
        <v>0</v>
      </c>
      <c r="J2653">
        <v>0</v>
      </c>
      <c r="K2653">
        <v>4</v>
      </c>
      <c r="L2653">
        <v>1</v>
      </c>
      <c r="M2653">
        <v>0</v>
      </c>
    </row>
    <row r="2654" spans="1:15" x14ac:dyDescent="0.25">
      <c r="A2654" t="str">
        <f t="shared" si="41"/>
        <v>62 DayJanuary-March 2024NHS ShetlandUrology - Bladder</v>
      </c>
      <c r="B2654" t="s">
        <v>262</v>
      </c>
      <c r="C2654" t="s">
        <v>258</v>
      </c>
      <c r="D2654" t="s">
        <v>174</v>
      </c>
      <c r="E2654" t="s">
        <v>206</v>
      </c>
      <c r="F2654">
        <v>1</v>
      </c>
      <c r="G2654" t="s">
        <v>266</v>
      </c>
      <c r="H2654" t="s">
        <v>316</v>
      </c>
      <c r="I2654">
        <v>0</v>
      </c>
      <c r="J2654">
        <v>0</v>
      </c>
      <c r="K2654">
        <v>1</v>
      </c>
      <c r="L2654">
        <v>0</v>
      </c>
      <c r="M2654">
        <v>0</v>
      </c>
    </row>
    <row r="2655" spans="1:15" x14ac:dyDescent="0.25">
      <c r="A2655" t="str">
        <f t="shared" si="41"/>
        <v>62 DayJanuary-March 2024NHS ShetlandUrology - Other</v>
      </c>
      <c r="B2655" t="s">
        <v>262</v>
      </c>
      <c r="C2655" t="s">
        <v>258</v>
      </c>
      <c r="D2655" t="s">
        <v>174</v>
      </c>
      <c r="E2655" t="s">
        <v>207</v>
      </c>
      <c r="F2655">
        <v>3</v>
      </c>
      <c r="G2655" t="s">
        <v>320</v>
      </c>
      <c r="H2655" t="s">
        <v>266</v>
      </c>
      <c r="I2655">
        <v>0</v>
      </c>
      <c r="J2655" t="e">
        <v>#NUM!</v>
      </c>
      <c r="K2655">
        <v>0</v>
      </c>
      <c r="L2655">
        <v>0</v>
      </c>
      <c r="M2655">
        <v>0</v>
      </c>
    </row>
    <row r="2656" spans="1:15" x14ac:dyDescent="0.25">
      <c r="A2656" t="str">
        <f t="shared" si="41"/>
        <v>62 DayJanuary-March 2024NHS ShetlandUrology - Prostate</v>
      </c>
      <c r="B2656" t="s">
        <v>262</v>
      </c>
      <c r="C2656" t="s">
        <v>258</v>
      </c>
      <c r="D2656" t="s">
        <v>174</v>
      </c>
      <c r="E2656" t="s">
        <v>208</v>
      </c>
      <c r="F2656">
        <v>7</v>
      </c>
      <c r="G2656" t="s">
        <v>313</v>
      </c>
      <c r="H2656" t="s">
        <v>320</v>
      </c>
      <c r="I2656">
        <v>0</v>
      </c>
      <c r="J2656">
        <v>0</v>
      </c>
      <c r="K2656">
        <v>3</v>
      </c>
      <c r="L2656">
        <v>1</v>
      </c>
      <c r="M2656">
        <v>0</v>
      </c>
    </row>
    <row r="2657" spans="1:15" x14ac:dyDescent="0.25">
      <c r="A2657" t="str">
        <f t="shared" si="41"/>
        <v>62 DayJanuary-March 2024NHS TaysideAll Cancer Types*</v>
      </c>
      <c r="B2657" t="s">
        <v>262</v>
      </c>
      <c r="C2657" t="s">
        <v>258</v>
      </c>
      <c r="D2657" t="s">
        <v>175</v>
      </c>
      <c r="E2657" t="s">
        <v>198</v>
      </c>
      <c r="F2657">
        <v>610</v>
      </c>
      <c r="G2657" t="s">
        <v>536</v>
      </c>
      <c r="H2657" t="s">
        <v>537</v>
      </c>
      <c r="I2657">
        <v>4</v>
      </c>
      <c r="J2657">
        <v>1.3071895424836599</v>
      </c>
      <c r="K2657">
        <v>302</v>
      </c>
      <c r="L2657">
        <v>47</v>
      </c>
      <c r="M2657">
        <v>101</v>
      </c>
      <c r="N2657">
        <v>9</v>
      </c>
      <c r="O2657">
        <v>16</v>
      </c>
    </row>
    <row r="2658" spans="1:15" x14ac:dyDescent="0.25">
      <c r="A2658" t="str">
        <f t="shared" si="41"/>
        <v>62 DayJanuary-March 2024NHS TaysideAll Cancer Types* (screened excluded)</v>
      </c>
      <c r="B2658" t="s">
        <v>262</v>
      </c>
      <c r="C2658" t="s">
        <v>258</v>
      </c>
      <c r="D2658" t="s">
        <v>175</v>
      </c>
      <c r="E2658" t="s">
        <v>199</v>
      </c>
      <c r="F2658">
        <v>551</v>
      </c>
      <c r="G2658" t="s">
        <v>536</v>
      </c>
      <c r="H2658" t="s">
        <v>409</v>
      </c>
      <c r="I2658">
        <v>4</v>
      </c>
      <c r="J2658">
        <v>1.6194331983805701</v>
      </c>
      <c r="K2658">
        <v>243</v>
      </c>
      <c r="L2658">
        <v>32</v>
      </c>
      <c r="M2658">
        <v>92</v>
      </c>
      <c r="N2658">
        <v>12</v>
      </c>
      <c r="O2658">
        <v>15</v>
      </c>
    </row>
    <row r="2659" spans="1:15" x14ac:dyDescent="0.25">
      <c r="A2659" t="str">
        <f t="shared" si="41"/>
        <v>62 DayJanuary-March 2024NHS TaysideAll Cancer Types* (screened only)</v>
      </c>
      <c r="B2659" t="s">
        <v>262</v>
      </c>
      <c r="C2659" t="s">
        <v>258</v>
      </c>
      <c r="D2659" t="s">
        <v>175</v>
      </c>
      <c r="E2659" t="s">
        <v>200</v>
      </c>
      <c r="F2659">
        <v>59</v>
      </c>
      <c r="G2659" t="s">
        <v>266</v>
      </c>
      <c r="H2659" t="s">
        <v>338</v>
      </c>
      <c r="I2659">
        <v>0</v>
      </c>
      <c r="J2659">
        <v>0</v>
      </c>
      <c r="K2659">
        <v>59</v>
      </c>
      <c r="L2659">
        <v>15</v>
      </c>
      <c r="M2659">
        <v>9</v>
      </c>
      <c r="N2659">
        <v>8</v>
      </c>
      <c r="O2659">
        <v>16</v>
      </c>
    </row>
    <row r="2660" spans="1:15" x14ac:dyDescent="0.25">
      <c r="A2660" t="str">
        <f t="shared" si="41"/>
        <v>62 DayJanuary-March 2024NHS TaysideBreast</v>
      </c>
      <c r="B2660" t="s">
        <v>262</v>
      </c>
      <c r="C2660" t="s">
        <v>258</v>
      </c>
      <c r="D2660" t="s">
        <v>175</v>
      </c>
      <c r="E2660" t="s">
        <v>22</v>
      </c>
      <c r="F2660">
        <v>123</v>
      </c>
      <c r="G2660" t="s">
        <v>280</v>
      </c>
      <c r="H2660" t="s">
        <v>389</v>
      </c>
      <c r="I2660">
        <v>1</v>
      </c>
      <c r="J2660">
        <v>1.0989010989011001</v>
      </c>
      <c r="K2660">
        <v>90</v>
      </c>
      <c r="L2660">
        <v>21</v>
      </c>
      <c r="M2660">
        <v>21</v>
      </c>
      <c r="N2660">
        <v>8</v>
      </c>
      <c r="O2660">
        <v>14</v>
      </c>
    </row>
    <row r="2661" spans="1:15" x14ac:dyDescent="0.25">
      <c r="A2661" t="str">
        <f t="shared" si="41"/>
        <v>62 DayJanuary-March 2024NHS TaysideBreast (screened excluded)</v>
      </c>
      <c r="B2661" t="s">
        <v>262</v>
      </c>
      <c r="C2661" t="s">
        <v>258</v>
      </c>
      <c r="D2661" t="s">
        <v>175</v>
      </c>
      <c r="E2661" t="s">
        <v>201</v>
      </c>
      <c r="F2661">
        <v>72</v>
      </c>
      <c r="G2661" t="s">
        <v>280</v>
      </c>
      <c r="H2661" t="s">
        <v>292</v>
      </c>
      <c r="I2661">
        <v>1</v>
      </c>
      <c r="J2661">
        <v>2.5</v>
      </c>
      <c r="K2661">
        <v>39</v>
      </c>
      <c r="L2661">
        <v>7</v>
      </c>
      <c r="M2661">
        <v>14</v>
      </c>
      <c r="N2661">
        <v>8</v>
      </c>
      <c r="O2661">
        <v>10</v>
      </c>
    </row>
    <row r="2662" spans="1:15" x14ac:dyDescent="0.25">
      <c r="A2662" t="str">
        <f t="shared" si="41"/>
        <v>62 DayJanuary-March 2024NHS TaysideBreast (screened only)</v>
      </c>
      <c r="B2662" t="s">
        <v>262</v>
      </c>
      <c r="C2662" t="s">
        <v>258</v>
      </c>
      <c r="D2662" t="s">
        <v>175</v>
      </c>
      <c r="E2662" t="s">
        <v>202</v>
      </c>
      <c r="F2662">
        <v>51</v>
      </c>
      <c r="G2662" t="s">
        <v>266</v>
      </c>
      <c r="H2662" t="s">
        <v>346</v>
      </c>
      <c r="I2662">
        <v>0</v>
      </c>
      <c r="J2662">
        <v>0</v>
      </c>
      <c r="K2662">
        <v>51</v>
      </c>
      <c r="L2662">
        <v>14</v>
      </c>
      <c r="M2662">
        <v>7</v>
      </c>
      <c r="N2662">
        <v>8</v>
      </c>
      <c r="O2662">
        <v>16</v>
      </c>
    </row>
    <row r="2663" spans="1:15" x14ac:dyDescent="0.25">
      <c r="A2663" t="str">
        <f t="shared" si="41"/>
        <v>62 DayJanuary-March 2024NHS TaysideCervical</v>
      </c>
      <c r="B2663" t="s">
        <v>262</v>
      </c>
      <c r="C2663" t="s">
        <v>258</v>
      </c>
      <c r="D2663" t="s">
        <v>175</v>
      </c>
      <c r="E2663" t="s">
        <v>23</v>
      </c>
      <c r="F2663">
        <v>7</v>
      </c>
      <c r="G2663" t="s">
        <v>316</v>
      </c>
      <c r="H2663" t="s">
        <v>274</v>
      </c>
      <c r="I2663">
        <v>0</v>
      </c>
      <c r="J2663">
        <v>0</v>
      </c>
      <c r="K2663">
        <v>6</v>
      </c>
      <c r="L2663">
        <v>0</v>
      </c>
      <c r="M2663">
        <v>1</v>
      </c>
    </row>
    <row r="2664" spans="1:15" x14ac:dyDescent="0.25">
      <c r="A2664" t="str">
        <f t="shared" si="41"/>
        <v>62 DayJanuary-March 2024NHS TaysideCervical (screened excluded)</v>
      </c>
      <c r="B2664" t="s">
        <v>262</v>
      </c>
      <c r="C2664" t="s">
        <v>258</v>
      </c>
      <c r="D2664" t="s">
        <v>175</v>
      </c>
      <c r="E2664" t="s">
        <v>24</v>
      </c>
      <c r="F2664">
        <v>5</v>
      </c>
      <c r="G2664" t="s">
        <v>316</v>
      </c>
      <c r="H2664" t="s">
        <v>313</v>
      </c>
      <c r="I2664">
        <v>0</v>
      </c>
      <c r="J2664">
        <v>0</v>
      </c>
      <c r="K2664">
        <v>4</v>
      </c>
      <c r="L2664">
        <v>0</v>
      </c>
      <c r="M2664">
        <v>0</v>
      </c>
    </row>
    <row r="2665" spans="1:15" x14ac:dyDescent="0.25">
      <c r="A2665" t="str">
        <f t="shared" si="41"/>
        <v>62 DayJanuary-March 2024NHS TaysideCervical (screened only)</v>
      </c>
      <c r="B2665" t="s">
        <v>262</v>
      </c>
      <c r="C2665" t="s">
        <v>258</v>
      </c>
      <c r="D2665" t="s">
        <v>175</v>
      </c>
      <c r="E2665" t="s">
        <v>25</v>
      </c>
      <c r="F2665">
        <v>2</v>
      </c>
      <c r="G2665" t="s">
        <v>266</v>
      </c>
      <c r="H2665" t="s">
        <v>306</v>
      </c>
      <c r="I2665">
        <v>0</v>
      </c>
      <c r="J2665">
        <v>0</v>
      </c>
      <c r="K2665">
        <v>2</v>
      </c>
      <c r="L2665">
        <v>0</v>
      </c>
      <c r="M2665">
        <v>1</v>
      </c>
    </row>
    <row r="2666" spans="1:15" x14ac:dyDescent="0.25">
      <c r="A2666" t="str">
        <f t="shared" si="41"/>
        <v>62 DayJanuary-March 2024NHS TaysideColorectal</v>
      </c>
      <c r="B2666" t="s">
        <v>262</v>
      </c>
      <c r="C2666" t="s">
        <v>258</v>
      </c>
      <c r="D2666" t="s">
        <v>175</v>
      </c>
      <c r="E2666" t="s">
        <v>26</v>
      </c>
      <c r="F2666">
        <v>70</v>
      </c>
      <c r="G2666" t="s">
        <v>380</v>
      </c>
      <c r="H2666" t="s">
        <v>386</v>
      </c>
      <c r="I2666">
        <v>0</v>
      </c>
      <c r="J2666">
        <v>0</v>
      </c>
      <c r="K2666">
        <v>39</v>
      </c>
      <c r="L2666">
        <v>5</v>
      </c>
      <c r="M2666">
        <v>21</v>
      </c>
      <c r="N2666">
        <v>13</v>
      </c>
      <c r="O2666">
        <v>13</v>
      </c>
    </row>
    <row r="2667" spans="1:15" x14ac:dyDescent="0.25">
      <c r="A2667" t="str">
        <f t="shared" si="41"/>
        <v>62 DayJanuary-March 2024NHS TaysideColorectal (screened excluded)</v>
      </c>
      <c r="B2667" t="s">
        <v>262</v>
      </c>
      <c r="C2667" t="s">
        <v>258</v>
      </c>
      <c r="D2667" t="s">
        <v>175</v>
      </c>
      <c r="E2667" t="s">
        <v>27</v>
      </c>
      <c r="F2667">
        <v>64</v>
      </c>
      <c r="G2667" t="s">
        <v>380</v>
      </c>
      <c r="H2667" t="s">
        <v>323</v>
      </c>
      <c r="I2667">
        <v>0</v>
      </c>
      <c r="J2667">
        <v>0</v>
      </c>
      <c r="K2667">
        <v>33</v>
      </c>
      <c r="L2667">
        <v>4</v>
      </c>
      <c r="M2667">
        <v>20</v>
      </c>
      <c r="N2667">
        <v>22</v>
      </c>
      <c r="O2667">
        <v>13</v>
      </c>
    </row>
    <row r="2668" spans="1:15" x14ac:dyDescent="0.25">
      <c r="A2668" t="str">
        <f t="shared" si="41"/>
        <v>62 DayJanuary-March 2024NHS TaysideColorectal (screened only)</v>
      </c>
      <c r="B2668" t="s">
        <v>262</v>
      </c>
      <c r="C2668" t="s">
        <v>258</v>
      </c>
      <c r="D2668" t="s">
        <v>175</v>
      </c>
      <c r="E2668" t="s">
        <v>28</v>
      </c>
      <c r="F2668">
        <v>6</v>
      </c>
      <c r="G2668" t="s">
        <v>266</v>
      </c>
      <c r="H2668" t="s">
        <v>274</v>
      </c>
      <c r="I2668">
        <v>0</v>
      </c>
      <c r="J2668">
        <v>0</v>
      </c>
      <c r="K2668">
        <v>6</v>
      </c>
      <c r="L2668">
        <v>1</v>
      </c>
      <c r="M2668">
        <v>1</v>
      </c>
    </row>
    <row r="2669" spans="1:15" x14ac:dyDescent="0.25">
      <c r="A2669" t="str">
        <f t="shared" si="41"/>
        <v>62 DayJanuary-March 2024NHS TaysideHead &amp; Neck</v>
      </c>
      <c r="B2669" t="s">
        <v>262</v>
      </c>
      <c r="C2669" t="s">
        <v>258</v>
      </c>
      <c r="D2669" t="s">
        <v>175</v>
      </c>
      <c r="E2669" t="s">
        <v>29</v>
      </c>
      <c r="F2669">
        <v>23</v>
      </c>
      <c r="G2669" t="s">
        <v>287</v>
      </c>
      <c r="H2669" t="s">
        <v>321</v>
      </c>
      <c r="I2669">
        <v>0</v>
      </c>
      <c r="J2669">
        <v>0</v>
      </c>
      <c r="K2669">
        <v>9</v>
      </c>
      <c r="L2669">
        <v>2</v>
      </c>
      <c r="M2669">
        <v>3</v>
      </c>
      <c r="O2669">
        <v>48</v>
      </c>
    </row>
    <row r="2670" spans="1:15" x14ac:dyDescent="0.25">
      <c r="A2670" t="str">
        <f t="shared" si="41"/>
        <v>62 DayJanuary-March 2024NHS TaysideLung</v>
      </c>
      <c r="B2670" t="s">
        <v>262</v>
      </c>
      <c r="C2670" t="s">
        <v>258</v>
      </c>
      <c r="D2670" t="s">
        <v>175</v>
      </c>
      <c r="E2670" t="s">
        <v>30</v>
      </c>
      <c r="F2670">
        <v>105</v>
      </c>
      <c r="G2670" t="s">
        <v>372</v>
      </c>
      <c r="H2670" t="s">
        <v>338</v>
      </c>
      <c r="I2670">
        <v>2</v>
      </c>
      <c r="J2670">
        <v>3.3898305084745801</v>
      </c>
      <c r="K2670">
        <v>57</v>
      </c>
      <c r="L2670">
        <v>5</v>
      </c>
      <c r="M2670">
        <v>20</v>
      </c>
      <c r="N2670">
        <v>7</v>
      </c>
      <c r="O2670">
        <v>22</v>
      </c>
    </row>
    <row r="2671" spans="1:15" x14ac:dyDescent="0.25">
      <c r="A2671" t="str">
        <f t="shared" si="41"/>
        <v>62 DayJanuary-March 2024NHS TaysideLymphoma</v>
      </c>
      <c r="B2671" t="s">
        <v>262</v>
      </c>
      <c r="C2671" t="s">
        <v>258</v>
      </c>
      <c r="D2671" t="s">
        <v>175</v>
      </c>
      <c r="E2671" t="s">
        <v>31</v>
      </c>
      <c r="F2671">
        <v>23</v>
      </c>
      <c r="G2671" t="s">
        <v>345</v>
      </c>
      <c r="H2671" t="s">
        <v>266</v>
      </c>
      <c r="I2671">
        <v>0</v>
      </c>
      <c r="J2671" t="e">
        <v>#NUM!</v>
      </c>
      <c r="K2671">
        <v>0</v>
      </c>
      <c r="L2671">
        <v>0</v>
      </c>
      <c r="M2671">
        <v>0</v>
      </c>
    </row>
    <row r="2672" spans="1:15" x14ac:dyDescent="0.25">
      <c r="A2672" t="str">
        <f t="shared" si="41"/>
        <v>62 DayJanuary-March 2024NHS TaysideMelanoma</v>
      </c>
      <c r="B2672" t="s">
        <v>262</v>
      </c>
      <c r="C2672" t="s">
        <v>258</v>
      </c>
      <c r="D2672" t="s">
        <v>175</v>
      </c>
      <c r="E2672" t="s">
        <v>32</v>
      </c>
      <c r="F2672">
        <v>30</v>
      </c>
      <c r="G2672" t="s">
        <v>334</v>
      </c>
      <c r="H2672" t="s">
        <v>287</v>
      </c>
      <c r="I2672">
        <v>0</v>
      </c>
      <c r="J2672">
        <v>0</v>
      </c>
      <c r="K2672">
        <v>14</v>
      </c>
      <c r="L2672">
        <v>1</v>
      </c>
      <c r="M2672">
        <v>0</v>
      </c>
    </row>
    <row r="2673" spans="1:15" x14ac:dyDescent="0.25">
      <c r="A2673" t="str">
        <f t="shared" si="41"/>
        <v>62 DayJanuary-March 2024NHS TaysideOvarian</v>
      </c>
      <c r="B2673" t="s">
        <v>262</v>
      </c>
      <c r="C2673" t="s">
        <v>258</v>
      </c>
      <c r="D2673" t="s">
        <v>175</v>
      </c>
      <c r="E2673" t="s">
        <v>33</v>
      </c>
      <c r="F2673">
        <v>8</v>
      </c>
      <c r="G2673" t="s">
        <v>313</v>
      </c>
      <c r="H2673" t="s">
        <v>313</v>
      </c>
      <c r="I2673">
        <v>0</v>
      </c>
      <c r="J2673">
        <v>0</v>
      </c>
      <c r="K2673">
        <v>4</v>
      </c>
      <c r="L2673">
        <v>0</v>
      </c>
      <c r="M2673">
        <v>1</v>
      </c>
    </row>
    <row r="2674" spans="1:15" x14ac:dyDescent="0.25">
      <c r="A2674" t="str">
        <f t="shared" si="41"/>
        <v>62 DayJanuary-March 2024NHS TaysideUpper GI</v>
      </c>
      <c r="B2674" t="s">
        <v>262</v>
      </c>
      <c r="C2674" t="s">
        <v>258</v>
      </c>
      <c r="D2674" t="s">
        <v>175</v>
      </c>
      <c r="E2674" t="s">
        <v>34</v>
      </c>
      <c r="F2674">
        <v>56</v>
      </c>
      <c r="G2674" t="s">
        <v>386</v>
      </c>
      <c r="H2674" t="s">
        <v>302</v>
      </c>
      <c r="I2674">
        <v>0</v>
      </c>
      <c r="J2674">
        <v>0</v>
      </c>
      <c r="K2674">
        <v>17</v>
      </c>
      <c r="L2674">
        <v>1</v>
      </c>
      <c r="M2674">
        <v>0</v>
      </c>
    </row>
    <row r="2675" spans="1:15" x14ac:dyDescent="0.25">
      <c r="A2675" t="str">
        <f t="shared" si="41"/>
        <v>62 DayJanuary-March 2024NHS TaysideUpper GI - Hepatopancreatobiliary</v>
      </c>
      <c r="B2675" t="s">
        <v>262</v>
      </c>
      <c r="C2675" t="s">
        <v>258</v>
      </c>
      <c r="D2675" t="s">
        <v>175</v>
      </c>
      <c r="E2675" t="s">
        <v>203</v>
      </c>
      <c r="F2675">
        <v>34</v>
      </c>
      <c r="G2675" t="s">
        <v>356</v>
      </c>
      <c r="H2675" t="s">
        <v>273</v>
      </c>
      <c r="I2675">
        <v>0</v>
      </c>
      <c r="J2675">
        <v>0</v>
      </c>
      <c r="K2675">
        <v>12</v>
      </c>
      <c r="L2675">
        <v>0</v>
      </c>
      <c r="M2675">
        <v>0</v>
      </c>
    </row>
    <row r="2676" spans="1:15" x14ac:dyDescent="0.25">
      <c r="A2676" t="str">
        <f t="shared" si="41"/>
        <v>62 DayJanuary-March 2024NHS TaysideUpper GI - Oesophagogastric</v>
      </c>
      <c r="B2676" t="s">
        <v>262</v>
      </c>
      <c r="C2676" t="s">
        <v>258</v>
      </c>
      <c r="D2676" t="s">
        <v>175</v>
      </c>
      <c r="E2676" t="s">
        <v>204</v>
      </c>
      <c r="F2676">
        <v>22</v>
      </c>
      <c r="G2676" t="s">
        <v>302</v>
      </c>
      <c r="H2676" t="s">
        <v>312</v>
      </c>
      <c r="I2676">
        <v>0</v>
      </c>
      <c r="J2676">
        <v>0</v>
      </c>
      <c r="K2676">
        <v>5</v>
      </c>
      <c r="L2676">
        <v>1</v>
      </c>
      <c r="M2676">
        <v>0</v>
      </c>
    </row>
    <row r="2677" spans="1:15" x14ac:dyDescent="0.25">
      <c r="A2677" t="str">
        <f t="shared" si="41"/>
        <v>62 DayJanuary-March 2024NHS TaysideUrological</v>
      </c>
      <c r="B2677" t="s">
        <v>262</v>
      </c>
      <c r="C2677" t="s">
        <v>258</v>
      </c>
      <c r="D2677" t="s">
        <v>175</v>
      </c>
      <c r="E2677" t="s">
        <v>205</v>
      </c>
      <c r="F2677">
        <v>165</v>
      </c>
      <c r="G2677" t="s">
        <v>303</v>
      </c>
      <c r="H2677" t="s">
        <v>293</v>
      </c>
      <c r="I2677">
        <v>1</v>
      </c>
      <c r="J2677">
        <v>1.4925373134328399</v>
      </c>
      <c r="K2677">
        <v>66</v>
      </c>
      <c r="L2677">
        <v>12</v>
      </c>
      <c r="M2677">
        <v>34</v>
      </c>
      <c r="N2677">
        <v>22</v>
      </c>
      <c r="O2677">
        <v>16</v>
      </c>
    </row>
    <row r="2678" spans="1:15" x14ac:dyDescent="0.25">
      <c r="A2678" t="str">
        <f t="shared" si="41"/>
        <v>62 DayJanuary-March 2024NHS TaysideUrology - Bladder</v>
      </c>
      <c r="B2678" t="s">
        <v>262</v>
      </c>
      <c r="C2678" t="s">
        <v>258</v>
      </c>
      <c r="D2678" t="s">
        <v>175</v>
      </c>
      <c r="E2678" t="s">
        <v>206</v>
      </c>
      <c r="F2678">
        <v>17</v>
      </c>
      <c r="G2678" t="s">
        <v>324</v>
      </c>
      <c r="H2678" t="s">
        <v>272</v>
      </c>
      <c r="I2678">
        <v>0</v>
      </c>
      <c r="J2678">
        <v>0</v>
      </c>
      <c r="K2678">
        <v>7</v>
      </c>
      <c r="L2678">
        <v>0</v>
      </c>
      <c r="M2678">
        <v>2</v>
      </c>
    </row>
    <row r="2679" spans="1:15" x14ac:dyDescent="0.25">
      <c r="A2679" t="str">
        <f t="shared" si="41"/>
        <v>62 DayJanuary-March 2024NHS TaysideUrology - Other</v>
      </c>
      <c r="B2679" t="s">
        <v>262</v>
      </c>
      <c r="C2679" t="s">
        <v>258</v>
      </c>
      <c r="D2679" t="s">
        <v>175</v>
      </c>
      <c r="E2679" t="s">
        <v>207</v>
      </c>
      <c r="F2679">
        <v>35</v>
      </c>
      <c r="G2679" t="s">
        <v>296</v>
      </c>
      <c r="H2679" t="s">
        <v>322</v>
      </c>
      <c r="I2679">
        <v>0</v>
      </c>
      <c r="J2679">
        <v>0</v>
      </c>
      <c r="K2679">
        <v>8</v>
      </c>
      <c r="L2679">
        <v>3</v>
      </c>
      <c r="M2679">
        <v>3</v>
      </c>
      <c r="N2679">
        <v>22</v>
      </c>
      <c r="O2679">
        <v>8</v>
      </c>
    </row>
    <row r="2680" spans="1:15" x14ac:dyDescent="0.25">
      <c r="A2680" t="str">
        <f t="shared" si="41"/>
        <v>62 DayJanuary-March 2024NHS TaysideUrology - Prostate</v>
      </c>
      <c r="B2680" t="s">
        <v>262</v>
      </c>
      <c r="C2680" t="s">
        <v>258</v>
      </c>
      <c r="D2680" t="s">
        <v>175</v>
      </c>
      <c r="E2680" t="s">
        <v>208</v>
      </c>
      <c r="F2680">
        <v>113</v>
      </c>
      <c r="G2680" t="s">
        <v>335</v>
      </c>
      <c r="H2680" t="s">
        <v>385</v>
      </c>
      <c r="I2680">
        <v>1</v>
      </c>
      <c r="J2680">
        <v>1.92307692307692</v>
      </c>
      <c r="K2680">
        <v>51</v>
      </c>
      <c r="L2680">
        <v>9</v>
      </c>
      <c r="M2680">
        <v>29</v>
      </c>
      <c r="N2680">
        <v>21</v>
      </c>
      <c r="O2680">
        <v>17</v>
      </c>
    </row>
    <row r="2681" spans="1:15" x14ac:dyDescent="0.25">
      <c r="A2681" t="str">
        <f t="shared" si="41"/>
        <v>62 DayJanuary-March 2024NHS Western IslesAll Cancer Types*</v>
      </c>
      <c r="B2681" t="s">
        <v>262</v>
      </c>
      <c r="C2681" t="s">
        <v>258</v>
      </c>
      <c r="D2681" t="s">
        <v>176</v>
      </c>
      <c r="E2681" t="s">
        <v>198</v>
      </c>
      <c r="F2681">
        <v>27</v>
      </c>
      <c r="G2681" t="s">
        <v>312</v>
      </c>
      <c r="H2681" t="s">
        <v>356</v>
      </c>
      <c r="I2681">
        <v>0</v>
      </c>
      <c r="J2681">
        <v>0</v>
      </c>
      <c r="K2681">
        <v>22</v>
      </c>
      <c r="L2681">
        <v>3</v>
      </c>
      <c r="M2681">
        <v>2</v>
      </c>
      <c r="N2681">
        <v>42</v>
      </c>
    </row>
    <row r="2682" spans="1:15" x14ac:dyDescent="0.25">
      <c r="A2682" t="str">
        <f t="shared" si="41"/>
        <v>62 DayJanuary-March 2024NHS Western IslesAll Cancer Types* (screened excluded)</v>
      </c>
      <c r="B2682" t="s">
        <v>262</v>
      </c>
      <c r="C2682" t="s">
        <v>258</v>
      </c>
      <c r="D2682" t="s">
        <v>176</v>
      </c>
      <c r="E2682" t="s">
        <v>199</v>
      </c>
      <c r="F2682">
        <v>25</v>
      </c>
      <c r="G2682" t="s">
        <v>312</v>
      </c>
      <c r="H2682" t="s">
        <v>336</v>
      </c>
      <c r="I2682">
        <v>0</v>
      </c>
      <c r="J2682">
        <v>0</v>
      </c>
      <c r="K2682">
        <v>20</v>
      </c>
      <c r="L2682">
        <v>2</v>
      </c>
      <c r="M2682">
        <v>2</v>
      </c>
    </row>
    <row r="2683" spans="1:15" x14ac:dyDescent="0.25">
      <c r="A2683" t="str">
        <f t="shared" si="41"/>
        <v>62 DayJanuary-March 2024NHS Western IslesAll Cancer Types* (screened only)</v>
      </c>
      <c r="B2683" t="s">
        <v>262</v>
      </c>
      <c r="C2683" t="s">
        <v>258</v>
      </c>
      <c r="D2683" t="s">
        <v>176</v>
      </c>
      <c r="E2683" t="s">
        <v>200</v>
      </c>
      <c r="F2683">
        <v>2</v>
      </c>
      <c r="G2683" t="s">
        <v>266</v>
      </c>
      <c r="H2683" t="s">
        <v>306</v>
      </c>
      <c r="I2683">
        <v>0</v>
      </c>
      <c r="J2683">
        <v>0</v>
      </c>
      <c r="K2683">
        <v>2</v>
      </c>
      <c r="L2683">
        <v>1</v>
      </c>
      <c r="M2683">
        <v>0</v>
      </c>
    </row>
    <row r="2684" spans="1:15" x14ac:dyDescent="0.25">
      <c r="A2684" t="str">
        <f t="shared" si="41"/>
        <v>62 DayJanuary-March 2024NHS Western IslesColorectal</v>
      </c>
      <c r="B2684" t="s">
        <v>262</v>
      </c>
      <c r="C2684" t="s">
        <v>258</v>
      </c>
      <c r="D2684" t="s">
        <v>176</v>
      </c>
      <c r="E2684" t="s">
        <v>26</v>
      </c>
      <c r="F2684">
        <v>9</v>
      </c>
      <c r="G2684" t="s">
        <v>320</v>
      </c>
      <c r="H2684" t="s">
        <v>274</v>
      </c>
      <c r="I2684">
        <v>0</v>
      </c>
      <c r="J2684">
        <v>0</v>
      </c>
      <c r="K2684">
        <v>6</v>
      </c>
      <c r="L2684">
        <v>2</v>
      </c>
      <c r="M2684">
        <v>1</v>
      </c>
    </row>
    <row r="2685" spans="1:15" x14ac:dyDescent="0.25">
      <c r="A2685" t="str">
        <f t="shared" si="41"/>
        <v>62 DayJanuary-March 2024NHS Western IslesColorectal (screened excluded)</v>
      </c>
      <c r="B2685" t="s">
        <v>262</v>
      </c>
      <c r="C2685" t="s">
        <v>258</v>
      </c>
      <c r="D2685" t="s">
        <v>176</v>
      </c>
      <c r="E2685" t="s">
        <v>27</v>
      </c>
      <c r="F2685">
        <v>7</v>
      </c>
      <c r="G2685" t="s">
        <v>320</v>
      </c>
      <c r="H2685" t="s">
        <v>313</v>
      </c>
      <c r="I2685">
        <v>0</v>
      </c>
      <c r="J2685">
        <v>0</v>
      </c>
      <c r="K2685">
        <v>4</v>
      </c>
      <c r="L2685">
        <v>1</v>
      </c>
      <c r="M2685">
        <v>1</v>
      </c>
    </row>
    <row r="2686" spans="1:15" x14ac:dyDescent="0.25">
      <c r="A2686" t="str">
        <f t="shared" si="41"/>
        <v>62 DayJanuary-March 2024NHS Western IslesColorectal (screened only)</v>
      </c>
      <c r="B2686" t="s">
        <v>262</v>
      </c>
      <c r="C2686" t="s">
        <v>258</v>
      </c>
      <c r="D2686" t="s">
        <v>176</v>
      </c>
      <c r="E2686" t="s">
        <v>28</v>
      </c>
      <c r="F2686">
        <v>2</v>
      </c>
      <c r="G2686" t="s">
        <v>266</v>
      </c>
      <c r="H2686" t="s">
        <v>306</v>
      </c>
      <c r="I2686">
        <v>0</v>
      </c>
      <c r="J2686">
        <v>0</v>
      </c>
      <c r="K2686">
        <v>2</v>
      </c>
      <c r="L2686">
        <v>1</v>
      </c>
      <c r="M2686">
        <v>0</v>
      </c>
    </row>
    <row r="2687" spans="1:15" x14ac:dyDescent="0.25">
      <c r="A2687" t="str">
        <f t="shared" si="41"/>
        <v>62 DayJanuary-March 2024NHS Western IslesHead &amp; Neck</v>
      </c>
      <c r="B2687" t="s">
        <v>262</v>
      </c>
      <c r="C2687" t="s">
        <v>258</v>
      </c>
      <c r="D2687" t="s">
        <v>176</v>
      </c>
      <c r="E2687" t="s">
        <v>29</v>
      </c>
      <c r="F2687">
        <v>2</v>
      </c>
      <c r="G2687" t="s">
        <v>266</v>
      </c>
      <c r="H2687" t="s">
        <v>306</v>
      </c>
      <c r="I2687">
        <v>0</v>
      </c>
      <c r="J2687">
        <v>0</v>
      </c>
      <c r="K2687">
        <v>2</v>
      </c>
      <c r="L2687">
        <v>0</v>
      </c>
      <c r="M2687">
        <v>1</v>
      </c>
    </row>
    <row r="2688" spans="1:15" x14ac:dyDescent="0.25">
      <c r="A2688" t="str">
        <f t="shared" si="41"/>
        <v>62 DayJanuary-March 2024NHS Western IslesLung</v>
      </c>
      <c r="B2688" t="s">
        <v>262</v>
      </c>
      <c r="C2688" t="s">
        <v>258</v>
      </c>
      <c r="D2688" t="s">
        <v>176</v>
      </c>
      <c r="E2688" t="s">
        <v>30</v>
      </c>
      <c r="F2688">
        <v>2</v>
      </c>
      <c r="G2688" t="s">
        <v>266</v>
      </c>
      <c r="H2688" t="s">
        <v>306</v>
      </c>
      <c r="I2688">
        <v>0</v>
      </c>
      <c r="J2688">
        <v>0</v>
      </c>
      <c r="K2688">
        <v>2</v>
      </c>
      <c r="L2688">
        <v>0</v>
      </c>
      <c r="M2688">
        <v>0</v>
      </c>
    </row>
    <row r="2689" spans="1:15" x14ac:dyDescent="0.25">
      <c r="A2689" t="str">
        <f t="shared" si="41"/>
        <v>62 DayJanuary-March 2024NHS Western IslesLymphoma</v>
      </c>
      <c r="B2689" t="s">
        <v>262</v>
      </c>
      <c r="C2689" t="s">
        <v>258</v>
      </c>
      <c r="D2689" t="s">
        <v>176</v>
      </c>
      <c r="E2689" t="s">
        <v>31</v>
      </c>
      <c r="F2689">
        <v>2</v>
      </c>
      <c r="G2689" t="s">
        <v>266</v>
      </c>
      <c r="H2689" t="s">
        <v>306</v>
      </c>
      <c r="I2689">
        <v>0</v>
      </c>
      <c r="J2689">
        <v>0</v>
      </c>
      <c r="K2689">
        <v>2</v>
      </c>
      <c r="L2689">
        <v>0</v>
      </c>
      <c r="M2689">
        <v>0</v>
      </c>
    </row>
    <row r="2690" spans="1:15" x14ac:dyDescent="0.25">
      <c r="A2690" t="str">
        <f t="shared" si="41"/>
        <v>62 DayJanuary-March 2024NHS Western IslesMelanoma</v>
      </c>
      <c r="B2690" t="s">
        <v>262</v>
      </c>
      <c r="C2690" t="s">
        <v>258</v>
      </c>
      <c r="D2690" t="s">
        <v>176</v>
      </c>
      <c r="E2690" t="s">
        <v>32</v>
      </c>
      <c r="F2690">
        <v>1</v>
      </c>
      <c r="G2690" t="s">
        <v>316</v>
      </c>
      <c r="H2690" t="s">
        <v>266</v>
      </c>
      <c r="I2690">
        <v>0</v>
      </c>
      <c r="J2690" t="e">
        <v>#NUM!</v>
      </c>
      <c r="K2690">
        <v>0</v>
      </c>
      <c r="L2690">
        <v>0</v>
      </c>
      <c r="M2690">
        <v>0</v>
      </c>
    </row>
    <row r="2691" spans="1:15" x14ac:dyDescent="0.25">
      <c r="A2691" t="str">
        <f t="shared" ref="A2691:A2754" si="42">CONCATENATE(B2691,C2691,D2691,E2691)</f>
        <v>62 DayJanuary-March 2024NHS Western IslesUpper GI</v>
      </c>
      <c r="B2691" t="s">
        <v>262</v>
      </c>
      <c r="C2691" t="s">
        <v>258</v>
      </c>
      <c r="D2691" t="s">
        <v>176</v>
      </c>
      <c r="E2691" t="s">
        <v>34</v>
      </c>
      <c r="F2691">
        <v>6</v>
      </c>
      <c r="G2691" t="s">
        <v>316</v>
      </c>
      <c r="H2691" t="s">
        <v>312</v>
      </c>
      <c r="I2691">
        <v>0</v>
      </c>
      <c r="J2691">
        <v>0</v>
      </c>
      <c r="K2691">
        <v>5</v>
      </c>
      <c r="L2691">
        <v>0</v>
      </c>
      <c r="M2691">
        <v>0</v>
      </c>
    </row>
    <row r="2692" spans="1:15" x14ac:dyDescent="0.25">
      <c r="A2692" t="str">
        <f t="shared" si="42"/>
        <v>62 DayJanuary-March 2024NHS Western IslesUpper GI - Hepatopancreatobiliary</v>
      </c>
      <c r="B2692" t="s">
        <v>262</v>
      </c>
      <c r="C2692" t="s">
        <v>258</v>
      </c>
      <c r="D2692" t="s">
        <v>176</v>
      </c>
      <c r="E2692" t="s">
        <v>203</v>
      </c>
      <c r="F2692">
        <v>3</v>
      </c>
      <c r="G2692" t="s">
        <v>266</v>
      </c>
      <c r="H2692" t="s">
        <v>320</v>
      </c>
      <c r="I2692">
        <v>0</v>
      </c>
      <c r="J2692">
        <v>0</v>
      </c>
      <c r="K2692">
        <v>3</v>
      </c>
      <c r="L2692">
        <v>0</v>
      </c>
      <c r="M2692">
        <v>0</v>
      </c>
    </row>
    <row r="2693" spans="1:15" x14ac:dyDescent="0.25">
      <c r="A2693" t="str">
        <f t="shared" si="42"/>
        <v>62 DayJanuary-March 2024NHS Western IslesUpper GI - Oesophagogastric</v>
      </c>
      <c r="B2693" t="s">
        <v>262</v>
      </c>
      <c r="C2693" t="s">
        <v>258</v>
      </c>
      <c r="D2693" t="s">
        <v>176</v>
      </c>
      <c r="E2693" t="s">
        <v>204</v>
      </c>
      <c r="F2693">
        <v>3</v>
      </c>
      <c r="G2693" t="s">
        <v>316</v>
      </c>
      <c r="H2693" t="s">
        <v>306</v>
      </c>
      <c r="I2693">
        <v>0</v>
      </c>
      <c r="J2693">
        <v>0</v>
      </c>
      <c r="K2693">
        <v>2</v>
      </c>
      <c r="L2693">
        <v>0</v>
      </c>
      <c r="M2693">
        <v>0</v>
      </c>
    </row>
    <row r="2694" spans="1:15" x14ac:dyDescent="0.25">
      <c r="A2694" t="str">
        <f t="shared" si="42"/>
        <v>62 DayJanuary-March 2024NHS Western IslesUrological</v>
      </c>
      <c r="B2694" t="s">
        <v>262</v>
      </c>
      <c r="C2694" t="s">
        <v>258</v>
      </c>
      <c r="D2694" t="s">
        <v>176</v>
      </c>
      <c r="E2694" t="s">
        <v>205</v>
      </c>
      <c r="F2694">
        <v>5</v>
      </c>
      <c r="G2694" t="s">
        <v>266</v>
      </c>
      <c r="H2694" t="s">
        <v>312</v>
      </c>
      <c r="I2694">
        <v>0</v>
      </c>
      <c r="J2694">
        <v>0</v>
      </c>
      <c r="K2694">
        <v>5</v>
      </c>
      <c r="L2694">
        <v>1</v>
      </c>
      <c r="M2694">
        <v>0</v>
      </c>
    </row>
    <row r="2695" spans="1:15" x14ac:dyDescent="0.25">
      <c r="A2695" t="str">
        <f t="shared" si="42"/>
        <v>62 DayJanuary-March 2024NHS Western IslesUrology - Prostate</v>
      </c>
      <c r="B2695" t="s">
        <v>262</v>
      </c>
      <c r="C2695" t="s">
        <v>258</v>
      </c>
      <c r="D2695" t="s">
        <v>176</v>
      </c>
      <c r="E2695" t="s">
        <v>208</v>
      </c>
      <c r="F2695">
        <v>5</v>
      </c>
      <c r="G2695" t="s">
        <v>266</v>
      </c>
      <c r="H2695" t="s">
        <v>312</v>
      </c>
      <c r="I2695">
        <v>0</v>
      </c>
      <c r="J2695">
        <v>0</v>
      </c>
      <c r="K2695">
        <v>5</v>
      </c>
      <c r="L2695">
        <v>1</v>
      </c>
      <c r="M2695">
        <v>0</v>
      </c>
    </row>
    <row r="2696" spans="1:15" x14ac:dyDescent="0.25">
      <c r="A2696" t="str">
        <f t="shared" si="42"/>
        <v>62 DayJanuary-March 2024SCANAll Cancer Types*</v>
      </c>
      <c r="B2696" t="s">
        <v>262</v>
      </c>
      <c r="C2696" t="s">
        <v>258</v>
      </c>
      <c r="D2696" t="s">
        <v>7</v>
      </c>
      <c r="E2696" t="s">
        <v>198</v>
      </c>
      <c r="F2696">
        <v>1894</v>
      </c>
      <c r="G2696" t="s">
        <v>538</v>
      </c>
      <c r="H2696" t="s">
        <v>539</v>
      </c>
      <c r="I2696">
        <v>23</v>
      </c>
      <c r="J2696">
        <v>1.9930675909878699</v>
      </c>
      <c r="K2696">
        <v>1131</v>
      </c>
      <c r="L2696">
        <v>189</v>
      </c>
      <c r="M2696">
        <v>346</v>
      </c>
      <c r="N2696">
        <v>20</v>
      </c>
      <c r="O2696">
        <v>22</v>
      </c>
    </row>
    <row r="2697" spans="1:15" x14ac:dyDescent="0.25">
      <c r="A2697" t="str">
        <f t="shared" si="42"/>
        <v>62 DayJanuary-March 2024SCANAll Cancer Types* (screened excluded)</v>
      </c>
      <c r="B2697" t="s">
        <v>262</v>
      </c>
      <c r="C2697" t="s">
        <v>258</v>
      </c>
      <c r="D2697" t="s">
        <v>7</v>
      </c>
      <c r="E2697" t="s">
        <v>199</v>
      </c>
      <c r="F2697">
        <v>1734</v>
      </c>
      <c r="G2697" t="s">
        <v>538</v>
      </c>
      <c r="H2697" t="s">
        <v>540</v>
      </c>
      <c r="I2697">
        <v>23</v>
      </c>
      <c r="J2697">
        <v>2.3138832997987899</v>
      </c>
      <c r="K2697">
        <v>971</v>
      </c>
      <c r="L2697">
        <v>161</v>
      </c>
      <c r="M2697">
        <v>300</v>
      </c>
      <c r="N2697">
        <v>21</v>
      </c>
      <c r="O2697">
        <v>22</v>
      </c>
    </row>
    <row r="2698" spans="1:15" x14ac:dyDescent="0.25">
      <c r="A2698" t="str">
        <f t="shared" si="42"/>
        <v>62 DayJanuary-March 2024SCANAll Cancer Types* (screened only)</v>
      </c>
      <c r="B2698" t="s">
        <v>262</v>
      </c>
      <c r="C2698" t="s">
        <v>258</v>
      </c>
      <c r="D2698" t="s">
        <v>7</v>
      </c>
      <c r="E2698" t="s">
        <v>200</v>
      </c>
      <c r="F2698">
        <v>160</v>
      </c>
      <c r="G2698" t="s">
        <v>266</v>
      </c>
      <c r="H2698" t="s">
        <v>541</v>
      </c>
      <c r="I2698">
        <v>0</v>
      </c>
      <c r="J2698">
        <v>0</v>
      </c>
      <c r="K2698">
        <v>160</v>
      </c>
      <c r="L2698">
        <v>28</v>
      </c>
      <c r="M2698">
        <v>46</v>
      </c>
      <c r="N2698">
        <v>12</v>
      </c>
      <c r="O2698">
        <v>26</v>
      </c>
    </row>
    <row r="2699" spans="1:15" x14ac:dyDescent="0.25">
      <c r="A2699" t="str">
        <f t="shared" si="42"/>
        <v>62 DayJanuary-March 2024SCANBreast</v>
      </c>
      <c r="B2699" t="s">
        <v>262</v>
      </c>
      <c r="C2699" t="s">
        <v>258</v>
      </c>
      <c r="D2699" t="s">
        <v>7</v>
      </c>
      <c r="E2699" t="s">
        <v>22</v>
      </c>
      <c r="F2699">
        <v>327</v>
      </c>
      <c r="G2699" t="s">
        <v>354</v>
      </c>
      <c r="H2699" t="s">
        <v>409</v>
      </c>
      <c r="I2699">
        <v>0</v>
      </c>
      <c r="J2699">
        <v>0</v>
      </c>
      <c r="K2699">
        <v>247</v>
      </c>
      <c r="L2699">
        <v>32</v>
      </c>
      <c r="M2699">
        <v>57</v>
      </c>
      <c r="N2699">
        <v>10</v>
      </c>
      <c r="O2699">
        <v>14</v>
      </c>
    </row>
    <row r="2700" spans="1:15" x14ac:dyDescent="0.25">
      <c r="A2700" t="str">
        <f t="shared" si="42"/>
        <v>62 DayJanuary-March 2024SCANBreast (screened excluded)</v>
      </c>
      <c r="B2700" t="s">
        <v>262</v>
      </c>
      <c r="C2700" t="s">
        <v>258</v>
      </c>
      <c r="D2700" t="s">
        <v>7</v>
      </c>
      <c r="E2700" t="s">
        <v>201</v>
      </c>
      <c r="F2700">
        <v>228</v>
      </c>
      <c r="G2700" t="s">
        <v>354</v>
      </c>
      <c r="H2700" t="s">
        <v>365</v>
      </c>
      <c r="I2700">
        <v>0</v>
      </c>
      <c r="J2700">
        <v>0</v>
      </c>
      <c r="K2700">
        <v>148</v>
      </c>
      <c r="L2700">
        <v>19</v>
      </c>
      <c r="M2700">
        <v>44</v>
      </c>
      <c r="N2700">
        <v>8</v>
      </c>
      <c r="O2700">
        <v>12</v>
      </c>
    </row>
    <row r="2701" spans="1:15" x14ac:dyDescent="0.25">
      <c r="A2701" t="str">
        <f t="shared" si="42"/>
        <v>62 DayJanuary-March 2024SCANBreast (screened only)</v>
      </c>
      <c r="B2701" t="s">
        <v>262</v>
      </c>
      <c r="C2701" t="s">
        <v>258</v>
      </c>
      <c r="D2701" t="s">
        <v>7</v>
      </c>
      <c r="E2701" t="s">
        <v>202</v>
      </c>
      <c r="F2701">
        <v>99</v>
      </c>
      <c r="G2701" t="s">
        <v>266</v>
      </c>
      <c r="H2701" t="s">
        <v>511</v>
      </c>
      <c r="I2701">
        <v>0</v>
      </c>
      <c r="J2701">
        <v>0</v>
      </c>
      <c r="K2701">
        <v>99</v>
      </c>
      <c r="L2701">
        <v>13</v>
      </c>
      <c r="M2701">
        <v>13</v>
      </c>
      <c r="N2701">
        <v>13</v>
      </c>
      <c r="O2701">
        <v>28</v>
      </c>
    </row>
    <row r="2702" spans="1:15" x14ac:dyDescent="0.25">
      <c r="A2702" t="str">
        <f t="shared" si="42"/>
        <v>62 DayJanuary-March 2024SCANCervical</v>
      </c>
      <c r="B2702" t="s">
        <v>262</v>
      </c>
      <c r="C2702" t="s">
        <v>258</v>
      </c>
      <c r="D2702" t="s">
        <v>7</v>
      </c>
      <c r="E2702" t="s">
        <v>23</v>
      </c>
      <c r="F2702">
        <v>10</v>
      </c>
      <c r="G2702" t="s">
        <v>320</v>
      </c>
      <c r="H2702" t="s">
        <v>272</v>
      </c>
      <c r="I2702">
        <v>0</v>
      </c>
      <c r="J2702">
        <v>0</v>
      </c>
      <c r="K2702">
        <v>7</v>
      </c>
      <c r="L2702">
        <v>1</v>
      </c>
      <c r="M2702">
        <v>1</v>
      </c>
    </row>
    <row r="2703" spans="1:15" x14ac:dyDescent="0.25">
      <c r="A2703" t="str">
        <f t="shared" si="42"/>
        <v>62 DayJanuary-March 2024SCANCervical (screened excluded)</v>
      </c>
      <c r="B2703" t="s">
        <v>262</v>
      </c>
      <c r="C2703" t="s">
        <v>258</v>
      </c>
      <c r="D2703" t="s">
        <v>7</v>
      </c>
      <c r="E2703" t="s">
        <v>24</v>
      </c>
      <c r="F2703">
        <v>5</v>
      </c>
      <c r="G2703" t="s">
        <v>320</v>
      </c>
      <c r="H2703" t="s">
        <v>306</v>
      </c>
      <c r="I2703">
        <v>0</v>
      </c>
      <c r="J2703">
        <v>0</v>
      </c>
      <c r="K2703">
        <v>2</v>
      </c>
      <c r="L2703">
        <v>0</v>
      </c>
      <c r="M2703">
        <v>0</v>
      </c>
    </row>
    <row r="2704" spans="1:15" x14ac:dyDescent="0.25">
      <c r="A2704" t="str">
        <f t="shared" si="42"/>
        <v>62 DayJanuary-March 2024SCANCervical (screened only)</v>
      </c>
      <c r="B2704" t="s">
        <v>262</v>
      </c>
      <c r="C2704" t="s">
        <v>258</v>
      </c>
      <c r="D2704" t="s">
        <v>7</v>
      </c>
      <c r="E2704" t="s">
        <v>25</v>
      </c>
      <c r="F2704">
        <v>5</v>
      </c>
      <c r="G2704" t="s">
        <v>266</v>
      </c>
      <c r="H2704" t="s">
        <v>312</v>
      </c>
      <c r="I2704">
        <v>0</v>
      </c>
      <c r="J2704">
        <v>0</v>
      </c>
      <c r="K2704">
        <v>5</v>
      </c>
      <c r="L2704">
        <v>1</v>
      </c>
      <c r="M2704">
        <v>1</v>
      </c>
    </row>
    <row r="2705" spans="1:15" x14ac:dyDescent="0.25">
      <c r="A2705" t="str">
        <f t="shared" si="42"/>
        <v>62 DayJanuary-March 2024SCANColorectal</v>
      </c>
      <c r="B2705" t="s">
        <v>262</v>
      </c>
      <c r="C2705" t="s">
        <v>258</v>
      </c>
      <c r="D2705" t="s">
        <v>7</v>
      </c>
      <c r="E2705" t="s">
        <v>26</v>
      </c>
      <c r="F2705">
        <v>249</v>
      </c>
      <c r="G2705" t="s">
        <v>459</v>
      </c>
      <c r="H2705" t="s">
        <v>542</v>
      </c>
      <c r="I2705">
        <v>1</v>
      </c>
      <c r="J2705">
        <v>0.56818181818181801</v>
      </c>
      <c r="K2705">
        <v>175</v>
      </c>
      <c r="L2705">
        <v>35</v>
      </c>
      <c r="M2705">
        <v>97</v>
      </c>
      <c r="N2705">
        <v>21</v>
      </c>
      <c r="O2705">
        <v>30</v>
      </c>
    </row>
    <row r="2706" spans="1:15" x14ac:dyDescent="0.25">
      <c r="A2706" t="str">
        <f t="shared" si="42"/>
        <v>62 DayJanuary-March 2024SCANColorectal (screened excluded)</v>
      </c>
      <c r="B2706" t="s">
        <v>262</v>
      </c>
      <c r="C2706" t="s">
        <v>258</v>
      </c>
      <c r="D2706" t="s">
        <v>7</v>
      </c>
      <c r="E2706" t="s">
        <v>27</v>
      </c>
      <c r="F2706">
        <v>193</v>
      </c>
      <c r="G2706" t="s">
        <v>459</v>
      </c>
      <c r="H2706" t="s">
        <v>400</v>
      </c>
      <c r="I2706">
        <v>1</v>
      </c>
      <c r="J2706">
        <v>0.83333333333333304</v>
      </c>
      <c r="K2706">
        <v>119</v>
      </c>
      <c r="L2706">
        <v>21</v>
      </c>
      <c r="M2706">
        <v>65</v>
      </c>
      <c r="N2706">
        <v>25</v>
      </c>
      <c r="O2706">
        <v>30</v>
      </c>
    </row>
    <row r="2707" spans="1:15" x14ac:dyDescent="0.25">
      <c r="A2707" t="str">
        <f t="shared" si="42"/>
        <v>62 DayJanuary-March 2024SCANColorectal (screened only)</v>
      </c>
      <c r="B2707" t="s">
        <v>262</v>
      </c>
      <c r="C2707" t="s">
        <v>258</v>
      </c>
      <c r="D2707" t="s">
        <v>7</v>
      </c>
      <c r="E2707" t="s">
        <v>28</v>
      </c>
      <c r="F2707">
        <v>56</v>
      </c>
      <c r="G2707" t="s">
        <v>266</v>
      </c>
      <c r="H2707" t="s">
        <v>436</v>
      </c>
      <c r="I2707">
        <v>0</v>
      </c>
      <c r="J2707">
        <v>0</v>
      </c>
      <c r="K2707">
        <v>56</v>
      </c>
      <c r="L2707">
        <v>14</v>
      </c>
      <c r="M2707">
        <v>32</v>
      </c>
      <c r="N2707">
        <v>10</v>
      </c>
      <c r="O2707">
        <v>26</v>
      </c>
    </row>
    <row r="2708" spans="1:15" x14ac:dyDescent="0.25">
      <c r="A2708" t="str">
        <f t="shared" si="42"/>
        <v>62 DayJanuary-March 2024SCANHead &amp; Neck</v>
      </c>
      <c r="B2708" t="s">
        <v>262</v>
      </c>
      <c r="C2708" t="s">
        <v>258</v>
      </c>
      <c r="D2708" t="s">
        <v>7</v>
      </c>
      <c r="E2708" t="s">
        <v>29</v>
      </c>
      <c r="F2708">
        <v>73</v>
      </c>
      <c r="G2708" t="s">
        <v>296</v>
      </c>
      <c r="H2708" t="s">
        <v>372</v>
      </c>
      <c r="I2708">
        <v>2</v>
      </c>
      <c r="J2708">
        <v>4.3478260869565197</v>
      </c>
      <c r="K2708">
        <v>44</v>
      </c>
      <c r="L2708">
        <v>7</v>
      </c>
      <c r="M2708">
        <v>26</v>
      </c>
      <c r="N2708">
        <v>8</v>
      </c>
      <c r="O2708">
        <v>24</v>
      </c>
    </row>
    <row r="2709" spans="1:15" x14ac:dyDescent="0.25">
      <c r="A2709" t="str">
        <f t="shared" si="42"/>
        <v>62 DayJanuary-March 2024SCANLung</v>
      </c>
      <c r="B2709" t="s">
        <v>262</v>
      </c>
      <c r="C2709" t="s">
        <v>258</v>
      </c>
      <c r="D2709" t="s">
        <v>7</v>
      </c>
      <c r="E2709" t="s">
        <v>30</v>
      </c>
      <c r="F2709">
        <v>306</v>
      </c>
      <c r="G2709" t="s">
        <v>421</v>
      </c>
      <c r="H2709" t="s">
        <v>476</v>
      </c>
      <c r="I2709">
        <v>10</v>
      </c>
      <c r="J2709">
        <v>7.5757575757575797</v>
      </c>
      <c r="K2709">
        <v>122</v>
      </c>
      <c r="L2709">
        <v>16</v>
      </c>
      <c r="M2709">
        <v>36</v>
      </c>
      <c r="N2709">
        <v>20</v>
      </c>
      <c r="O2709">
        <v>26</v>
      </c>
    </row>
    <row r="2710" spans="1:15" x14ac:dyDescent="0.25">
      <c r="A2710" t="str">
        <f t="shared" si="42"/>
        <v>62 DayJanuary-March 2024SCANLymphoma</v>
      </c>
      <c r="B2710" t="s">
        <v>262</v>
      </c>
      <c r="C2710" t="s">
        <v>258</v>
      </c>
      <c r="D2710" t="s">
        <v>7</v>
      </c>
      <c r="E2710" t="s">
        <v>31</v>
      </c>
      <c r="F2710">
        <v>83</v>
      </c>
      <c r="G2710" t="s">
        <v>376</v>
      </c>
      <c r="H2710" t="s">
        <v>336</v>
      </c>
      <c r="I2710">
        <v>2</v>
      </c>
      <c r="J2710">
        <v>10</v>
      </c>
      <c r="K2710">
        <v>18</v>
      </c>
      <c r="L2710">
        <v>1</v>
      </c>
      <c r="M2710">
        <v>7</v>
      </c>
      <c r="O2710">
        <v>13</v>
      </c>
    </row>
    <row r="2711" spans="1:15" x14ac:dyDescent="0.25">
      <c r="A2711" t="str">
        <f t="shared" si="42"/>
        <v>62 DayJanuary-March 2024SCANMelanoma</v>
      </c>
      <c r="B2711" t="s">
        <v>262</v>
      </c>
      <c r="C2711" t="s">
        <v>258</v>
      </c>
      <c r="D2711" t="s">
        <v>7</v>
      </c>
      <c r="E2711" t="s">
        <v>32</v>
      </c>
      <c r="F2711">
        <v>79</v>
      </c>
      <c r="G2711" t="s">
        <v>329</v>
      </c>
      <c r="H2711" t="s">
        <v>369</v>
      </c>
      <c r="I2711">
        <v>1</v>
      </c>
      <c r="J2711">
        <v>2.6315789473684199</v>
      </c>
      <c r="K2711">
        <v>37</v>
      </c>
      <c r="L2711">
        <v>3</v>
      </c>
      <c r="M2711">
        <v>0</v>
      </c>
      <c r="N2711">
        <v>32</v>
      </c>
    </row>
    <row r="2712" spans="1:15" x14ac:dyDescent="0.25">
      <c r="A2712" t="str">
        <f t="shared" si="42"/>
        <v>62 DayJanuary-March 2024SCANOvarian</v>
      </c>
      <c r="B2712" t="s">
        <v>262</v>
      </c>
      <c r="C2712" t="s">
        <v>258</v>
      </c>
      <c r="D2712" t="s">
        <v>7</v>
      </c>
      <c r="E2712" t="s">
        <v>33</v>
      </c>
      <c r="F2712">
        <v>29</v>
      </c>
      <c r="G2712" t="s">
        <v>287</v>
      </c>
      <c r="H2712" t="s">
        <v>284</v>
      </c>
      <c r="I2712">
        <v>0</v>
      </c>
      <c r="J2712">
        <v>0</v>
      </c>
      <c r="K2712">
        <v>15</v>
      </c>
      <c r="L2712">
        <v>1</v>
      </c>
      <c r="M2712">
        <v>8</v>
      </c>
      <c r="O2712">
        <v>12</v>
      </c>
    </row>
    <row r="2713" spans="1:15" x14ac:dyDescent="0.25">
      <c r="A2713" t="str">
        <f t="shared" si="42"/>
        <v>62 DayJanuary-March 2024SCANUpper GI</v>
      </c>
      <c r="B2713" t="s">
        <v>262</v>
      </c>
      <c r="C2713" t="s">
        <v>258</v>
      </c>
      <c r="D2713" t="s">
        <v>7</v>
      </c>
      <c r="E2713" t="s">
        <v>34</v>
      </c>
      <c r="F2713">
        <v>180</v>
      </c>
      <c r="G2713" t="s">
        <v>357</v>
      </c>
      <c r="H2713" t="s">
        <v>543</v>
      </c>
      <c r="I2713">
        <v>4</v>
      </c>
      <c r="J2713">
        <v>3.27868852459016</v>
      </c>
      <c r="K2713">
        <v>118</v>
      </c>
      <c r="L2713">
        <v>8</v>
      </c>
      <c r="M2713">
        <v>36</v>
      </c>
      <c r="N2713">
        <v>14</v>
      </c>
      <c r="O2713">
        <v>14</v>
      </c>
    </row>
    <row r="2714" spans="1:15" x14ac:dyDescent="0.25">
      <c r="A2714" t="str">
        <f t="shared" si="42"/>
        <v>62 DayJanuary-March 2024SCANUpper GI - Hepatopancreatobiliary</v>
      </c>
      <c r="B2714" t="s">
        <v>262</v>
      </c>
      <c r="C2714" t="s">
        <v>258</v>
      </c>
      <c r="D2714" t="s">
        <v>7</v>
      </c>
      <c r="E2714" t="s">
        <v>203</v>
      </c>
      <c r="F2714">
        <v>89</v>
      </c>
      <c r="G2714" t="s">
        <v>380</v>
      </c>
      <c r="H2714" t="s">
        <v>357</v>
      </c>
      <c r="I2714">
        <v>3</v>
      </c>
      <c r="J2714">
        <v>5.1724137931034502</v>
      </c>
      <c r="K2714">
        <v>55</v>
      </c>
      <c r="L2714">
        <v>2</v>
      </c>
      <c r="M2714">
        <v>5</v>
      </c>
      <c r="O2714">
        <v>11</v>
      </c>
    </row>
    <row r="2715" spans="1:15" x14ac:dyDescent="0.25">
      <c r="A2715" t="str">
        <f t="shared" si="42"/>
        <v>62 DayJanuary-March 2024SCANUpper GI - Oesophagogastric</v>
      </c>
      <c r="B2715" t="s">
        <v>262</v>
      </c>
      <c r="C2715" t="s">
        <v>258</v>
      </c>
      <c r="D2715" t="s">
        <v>7</v>
      </c>
      <c r="E2715" t="s">
        <v>204</v>
      </c>
      <c r="F2715">
        <v>91</v>
      </c>
      <c r="G2715" t="s">
        <v>296</v>
      </c>
      <c r="H2715" t="s">
        <v>445</v>
      </c>
      <c r="I2715">
        <v>1</v>
      </c>
      <c r="J2715">
        <v>1.5625</v>
      </c>
      <c r="K2715">
        <v>63</v>
      </c>
      <c r="L2715">
        <v>6</v>
      </c>
      <c r="M2715">
        <v>31</v>
      </c>
      <c r="N2715">
        <v>17</v>
      </c>
      <c r="O2715">
        <v>15</v>
      </c>
    </row>
    <row r="2716" spans="1:15" x14ac:dyDescent="0.25">
      <c r="A2716" t="str">
        <f t="shared" si="42"/>
        <v>62 DayJanuary-March 2024SCANUrological</v>
      </c>
      <c r="B2716" t="s">
        <v>262</v>
      </c>
      <c r="C2716" t="s">
        <v>258</v>
      </c>
      <c r="D2716" t="s">
        <v>7</v>
      </c>
      <c r="E2716" t="s">
        <v>205</v>
      </c>
      <c r="F2716">
        <v>558</v>
      </c>
      <c r="G2716" t="s">
        <v>486</v>
      </c>
      <c r="H2716" t="s">
        <v>544</v>
      </c>
      <c r="I2716">
        <v>3</v>
      </c>
      <c r="J2716">
        <v>0.854700854700855</v>
      </c>
      <c r="K2716">
        <v>348</v>
      </c>
      <c r="L2716">
        <v>85</v>
      </c>
      <c r="M2716">
        <v>78</v>
      </c>
      <c r="N2716">
        <v>21</v>
      </c>
      <c r="O2716">
        <v>35</v>
      </c>
    </row>
    <row r="2717" spans="1:15" x14ac:dyDescent="0.25">
      <c r="A2717" t="str">
        <f t="shared" si="42"/>
        <v>62 DayJanuary-March 2024SCANUrology - Bladder</v>
      </c>
      <c r="B2717" t="s">
        <v>262</v>
      </c>
      <c r="C2717" t="s">
        <v>258</v>
      </c>
      <c r="D2717" t="s">
        <v>7</v>
      </c>
      <c r="E2717" t="s">
        <v>206</v>
      </c>
      <c r="F2717">
        <v>69</v>
      </c>
      <c r="G2717" t="s">
        <v>302</v>
      </c>
      <c r="H2717" t="s">
        <v>385</v>
      </c>
      <c r="I2717">
        <v>0</v>
      </c>
      <c r="J2717">
        <v>0</v>
      </c>
      <c r="K2717">
        <v>52</v>
      </c>
      <c r="L2717">
        <v>11</v>
      </c>
      <c r="M2717">
        <v>16</v>
      </c>
      <c r="N2717">
        <v>21</v>
      </c>
      <c r="O2717">
        <v>14</v>
      </c>
    </row>
    <row r="2718" spans="1:15" x14ac:dyDescent="0.25">
      <c r="A2718" t="str">
        <f t="shared" si="42"/>
        <v>62 DayJanuary-March 2024SCANUrology - Other</v>
      </c>
      <c r="B2718" t="s">
        <v>262</v>
      </c>
      <c r="C2718" t="s">
        <v>258</v>
      </c>
      <c r="D2718" t="s">
        <v>7</v>
      </c>
      <c r="E2718" t="s">
        <v>207</v>
      </c>
      <c r="F2718">
        <v>113</v>
      </c>
      <c r="G2718" t="s">
        <v>293</v>
      </c>
      <c r="H2718" t="s">
        <v>372</v>
      </c>
      <c r="I2718">
        <v>2</v>
      </c>
      <c r="J2718">
        <v>4.3478260869565197</v>
      </c>
      <c r="K2718">
        <v>44</v>
      </c>
      <c r="L2718">
        <v>8</v>
      </c>
      <c r="M2718">
        <v>14</v>
      </c>
      <c r="N2718">
        <v>18</v>
      </c>
      <c r="O2718">
        <v>32</v>
      </c>
    </row>
    <row r="2719" spans="1:15" x14ac:dyDescent="0.25">
      <c r="A2719" t="str">
        <f t="shared" si="42"/>
        <v>62 DayJanuary-March 2024SCANUrology - Prostate</v>
      </c>
      <c r="B2719" t="s">
        <v>262</v>
      </c>
      <c r="C2719" t="s">
        <v>258</v>
      </c>
      <c r="D2719" t="s">
        <v>7</v>
      </c>
      <c r="E2719" t="s">
        <v>208</v>
      </c>
      <c r="F2719">
        <v>376</v>
      </c>
      <c r="G2719" t="s">
        <v>277</v>
      </c>
      <c r="H2719" t="s">
        <v>545</v>
      </c>
      <c r="I2719">
        <v>1</v>
      </c>
      <c r="J2719">
        <v>0.39525691699604698</v>
      </c>
      <c r="K2719">
        <v>252</v>
      </c>
      <c r="L2719">
        <v>66</v>
      </c>
      <c r="M2719">
        <v>48</v>
      </c>
      <c r="N2719">
        <v>22</v>
      </c>
      <c r="O2719">
        <v>40</v>
      </c>
    </row>
    <row r="2720" spans="1:15" x14ac:dyDescent="0.25">
      <c r="A2720" t="str">
        <f t="shared" si="42"/>
        <v>62 DayJanuary-March 2024WOSCANAll Cancer Types*</v>
      </c>
      <c r="B2720" t="s">
        <v>262</v>
      </c>
      <c r="C2720" t="s">
        <v>258</v>
      </c>
      <c r="D2720" t="s">
        <v>12</v>
      </c>
      <c r="E2720" t="s">
        <v>198</v>
      </c>
      <c r="F2720">
        <v>3136</v>
      </c>
      <c r="G2720" t="s">
        <v>546</v>
      </c>
      <c r="H2720" t="s">
        <v>547</v>
      </c>
      <c r="I2720">
        <v>29</v>
      </c>
      <c r="J2720">
        <v>1.3718070009460701</v>
      </c>
      <c r="K2720">
        <v>2085</v>
      </c>
      <c r="L2720">
        <v>342</v>
      </c>
      <c r="M2720">
        <v>738</v>
      </c>
      <c r="N2720">
        <v>14</v>
      </c>
      <c r="O2720">
        <v>22</v>
      </c>
    </row>
    <row r="2721" spans="1:15" x14ac:dyDescent="0.25">
      <c r="A2721" t="str">
        <f t="shared" si="42"/>
        <v>62 DayJanuary-March 2024WOSCANAll Cancer Types* (screened excluded)</v>
      </c>
      <c r="B2721" t="s">
        <v>262</v>
      </c>
      <c r="C2721" t="s">
        <v>258</v>
      </c>
      <c r="D2721" t="s">
        <v>12</v>
      </c>
      <c r="E2721" t="s">
        <v>199</v>
      </c>
      <c r="F2721">
        <v>2798</v>
      </c>
      <c r="G2721" t="s">
        <v>546</v>
      </c>
      <c r="H2721" t="s">
        <v>548</v>
      </c>
      <c r="I2721">
        <v>26</v>
      </c>
      <c r="J2721">
        <v>1.4639639639639599</v>
      </c>
      <c r="K2721">
        <v>1750</v>
      </c>
      <c r="L2721">
        <v>299</v>
      </c>
      <c r="M2721">
        <v>627</v>
      </c>
      <c r="N2721">
        <v>14</v>
      </c>
      <c r="O2721">
        <v>22</v>
      </c>
    </row>
    <row r="2722" spans="1:15" x14ac:dyDescent="0.25">
      <c r="A2722" t="str">
        <f t="shared" si="42"/>
        <v>62 DayJanuary-March 2024WOSCANAll Cancer Types* (screened only)</v>
      </c>
      <c r="B2722" t="s">
        <v>262</v>
      </c>
      <c r="C2722" t="s">
        <v>258</v>
      </c>
      <c r="D2722" t="s">
        <v>12</v>
      </c>
      <c r="E2722" t="s">
        <v>200</v>
      </c>
      <c r="F2722">
        <v>338</v>
      </c>
      <c r="G2722" t="s">
        <v>266</v>
      </c>
      <c r="H2722" t="s">
        <v>549</v>
      </c>
      <c r="I2722">
        <v>3</v>
      </c>
      <c r="J2722">
        <v>0.88757396449704096</v>
      </c>
      <c r="K2722">
        <v>335</v>
      </c>
      <c r="L2722">
        <v>43</v>
      </c>
      <c r="M2722">
        <v>111</v>
      </c>
      <c r="N2722">
        <v>15</v>
      </c>
      <c r="O2722">
        <v>16</v>
      </c>
    </row>
    <row r="2723" spans="1:15" x14ac:dyDescent="0.25">
      <c r="A2723" t="str">
        <f t="shared" si="42"/>
        <v>62 DayJanuary-March 2024WOSCANBreast</v>
      </c>
      <c r="B2723" t="s">
        <v>262</v>
      </c>
      <c r="C2723" t="s">
        <v>258</v>
      </c>
      <c r="D2723" t="s">
        <v>12</v>
      </c>
      <c r="E2723" t="s">
        <v>22</v>
      </c>
      <c r="F2723">
        <v>704</v>
      </c>
      <c r="G2723" t="s">
        <v>550</v>
      </c>
      <c r="H2723" t="s">
        <v>551</v>
      </c>
      <c r="I2723">
        <v>1</v>
      </c>
      <c r="J2723">
        <v>0.169491525423729</v>
      </c>
      <c r="K2723">
        <v>589</v>
      </c>
      <c r="L2723">
        <v>88</v>
      </c>
      <c r="M2723">
        <v>165</v>
      </c>
      <c r="N2723">
        <v>14</v>
      </c>
      <c r="O2723">
        <v>12</v>
      </c>
    </row>
    <row r="2724" spans="1:15" x14ac:dyDescent="0.25">
      <c r="A2724" t="str">
        <f t="shared" si="42"/>
        <v>62 DayJanuary-March 2024WOSCANBreast (screened excluded)</v>
      </c>
      <c r="B2724" t="s">
        <v>262</v>
      </c>
      <c r="C2724" t="s">
        <v>258</v>
      </c>
      <c r="D2724" t="s">
        <v>12</v>
      </c>
      <c r="E2724" t="s">
        <v>201</v>
      </c>
      <c r="F2724">
        <v>453</v>
      </c>
      <c r="G2724" t="s">
        <v>550</v>
      </c>
      <c r="H2724" t="s">
        <v>552</v>
      </c>
      <c r="I2724">
        <v>1</v>
      </c>
      <c r="J2724">
        <v>0.29498525073746301</v>
      </c>
      <c r="K2724">
        <v>338</v>
      </c>
      <c r="L2724">
        <v>54</v>
      </c>
      <c r="M2724">
        <v>107</v>
      </c>
      <c r="N2724">
        <v>12</v>
      </c>
      <c r="O2724">
        <v>14</v>
      </c>
    </row>
    <row r="2725" spans="1:15" x14ac:dyDescent="0.25">
      <c r="A2725" t="str">
        <f t="shared" si="42"/>
        <v>62 DayJanuary-March 2024WOSCANBreast (screened only)</v>
      </c>
      <c r="B2725" t="s">
        <v>262</v>
      </c>
      <c r="C2725" t="s">
        <v>258</v>
      </c>
      <c r="D2725" t="s">
        <v>12</v>
      </c>
      <c r="E2725" t="s">
        <v>202</v>
      </c>
      <c r="F2725">
        <v>251</v>
      </c>
      <c r="G2725" t="s">
        <v>266</v>
      </c>
      <c r="H2725" t="s">
        <v>553</v>
      </c>
      <c r="I2725">
        <v>0</v>
      </c>
      <c r="J2725">
        <v>0</v>
      </c>
      <c r="K2725">
        <v>251</v>
      </c>
      <c r="L2725">
        <v>34</v>
      </c>
      <c r="M2725">
        <v>58</v>
      </c>
      <c r="N2725">
        <v>15</v>
      </c>
      <c r="O2725">
        <v>10</v>
      </c>
    </row>
    <row r="2726" spans="1:15" x14ac:dyDescent="0.25">
      <c r="A2726" t="str">
        <f t="shared" si="42"/>
        <v>62 DayJanuary-March 2024WOSCANCervical</v>
      </c>
      <c r="B2726" t="s">
        <v>262</v>
      </c>
      <c r="C2726" t="s">
        <v>258</v>
      </c>
      <c r="D2726" t="s">
        <v>12</v>
      </c>
      <c r="E2726" t="s">
        <v>23</v>
      </c>
      <c r="F2726">
        <v>24</v>
      </c>
      <c r="G2726" t="s">
        <v>272</v>
      </c>
      <c r="H2726" t="s">
        <v>302</v>
      </c>
      <c r="I2726">
        <v>0</v>
      </c>
      <c r="J2726">
        <v>0</v>
      </c>
      <c r="K2726">
        <v>17</v>
      </c>
      <c r="L2726">
        <v>2</v>
      </c>
      <c r="M2726">
        <v>11</v>
      </c>
      <c r="O2726">
        <v>42</v>
      </c>
    </row>
    <row r="2727" spans="1:15" x14ac:dyDescent="0.25">
      <c r="A2727" t="str">
        <f t="shared" si="42"/>
        <v>62 DayJanuary-March 2024WOSCANCervical (screened excluded)</v>
      </c>
      <c r="B2727" t="s">
        <v>262</v>
      </c>
      <c r="C2727" t="s">
        <v>258</v>
      </c>
      <c r="D2727" t="s">
        <v>12</v>
      </c>
      <c r="E2727" t="s">
        <v>24</v>
      </c>
      <c r="F2727">
        <v>16</v>
      </c>
      <c r="G2727" t="s">
        <v>272</v>
      </c>
      <c r="H2727" t="s">
        <v>321</v>
      </c>
      <c r="I2727">
        <v>0</v>
      </c>
      <c r="J2727">
        <v>0</v>
      </c>
      <c r="K2727">
        <v>9</v>
      </c>
      <c r="L2727">
        <v>2</v>
      </c>
      <c r="M2727">
        <v>6</v>
      </c>
      <c r="O2727">
        <v>43</v>
      </c>
    </row>
    <row r="2728" spans="1:15" x14ac:dyDescent="0.25">
      <c r="A2728" t="str">
        <f t="shared" si="42"/>
        <v>62 DayJanuary-March 2024WOSCANCervical (screened only)</v>
      </c>
      <c r="B2728" t="s">
        <v>262</v>
      </c>
      <c r="C2728" t="s">
        <v>258</v>
      </c>
      <c r="D2728" t="s">
        <v>12</v>
      </c>
      <c r="E2728" t="s">
        <v>25</v>
      </c>
      <c r="F2728">
        <v>8</v>
      </c>
      <c r="G2728" t="s">
        <v>266</v>
      </c>
      <c r="H2728" t="s">
        <v>322</v>
      </c>
      <c r="I2728">
        <v>0</v>
      </c>
      <c r="J2728">
        <v>0</v>
      </c>
      <c r="K2728">
        <v>8</v>
      </c>
      <c r="L2728">
        <v>0</v>
      </c>
      <c r="M2728">
        <v>5</v>
      </c>
      <c r="O2728">
        <v>42</v>
      </c>
    </row>
    <row r="2729" spans="1:15" x14ac:dyDescent="0.25">
      <c r="A2729" t="str">
        <f t="shared" si="42"/>
        <v>62 DayJanuary-March 2024WOSCANColorectal</v>
      </c>
      <c r="B2729" t="s">
        <v>262</v>
      </c>
      <c r="C2729" t="s">
        <v>258</v>
      </c>
      <c r="D2729" t="s">
        <v>12</v>
      </c>
      <c r="E2729" t="s">
        <v>26</v>
      </c>
      <c r="F2729">
        <v>409</v>
      </c>
      <c r="G2729" t="s">
        <v>303</v>
      </c>
      <c r="H2729" t="s">
        <v>434</v>
      </c>
      <c r="I2729">
        <v>10</v>
      </c>
      <c r="J2729">
        <v>3.21543408360129</v>
      </c>
      <c r="K2729">
        <v>301</v>
      </c>
      <c r="L2729">
        <v>37</v>
      </c>
      <c r="M2729">
        <v>141</v>
      </c>
      <c r="N2729">
        <v>14</v>
      </c>
      <c r="O2729">
        <v>28</v>
      </c>
    </row>
    <row r="2730" spans="1:15" x14ac:dyDescent="0.25">
      <c r="A2730" t="str">
        <f t="shared" si="42"/>
        <v>62 DayJanuary-March 2024WOSCANColorectal (screened excluded)</v>
      </c>
      <c r="B2730" t="s">
        <v>262</v>
      </c>
      <c r="C2730" t="s">
        <v>258</v>
      </c>
      <c r="D2730" t="s">
        <v>12</v>
      </c>
      <c r="E2730" t="s">
        <v>27</v>
      </c>
      <c r="F2730">
        <v>330</v>
      </c>
      <c r="G2730" t="s">
        <v>303</v>
      </c>
      <c r="H2730" t="s">
        <v>554</v>
      </c>
      <c r="I2730">
        <v>7</v>
      </c>
      <c r="J2730">
        <v>3.0172413793103399</v>
      </c>
      <c r="K2730">
        <v>225</v>
      </c>
      <c r="L2730">
        <v>28</v>
      </c>
      <c r="M2730">
        <v>93</v>
      </c>
      <c r="N2730">
        <v>14</v>
      </c>
      <c r="O2730">
        <v>28</v>
      </c>
    </row>
    <row r="2731" spans="1:15" x14ac:dyDescent="0.25">
      <c r="A2731" t="str">
        <f t="shared" si="42"/>
        <v>62 DayJanuary-March 2024WOSCANColorectal (screened only)</v>
      </c>
      <c r="B2731" t="s">
        <v>262</v>
      </c>
      <c r="C2731" t="s">
        <v>258</v>
      </c>
      <c r="D2731" t="s">
        <v>12</v>
      </c>
      <c r="E2731" t="s">
        <v>28</v>
      </c>
      <c r="F2731">
        <v>79</v>
      </c>
      <c r="G2731" t="s">
        <v>266</v>
      </c>
      <c r="H2731" t="s">
        <v>507</v>
      </c>
      <c r="I2731">
        <v>3</v>
      </c>
      <c r="J2731">
        <v>3.79746835443038</v>
      </c>
      <c r="K2731">
        <v>76</v>
      </c>
      <c r="L2731">
        <v>9</v>
      </c>
      <c r="M2731">
        <v>48</v>
      </c>
      <c r="N2731">
        <v>14</v>
      </c>
      <c r="O2731">
        <v>28</v>
      </c>
    </row>
    <row r="2732" spans="1:15" x14ac:dyDescent="0.25">
      <c r="A2732" t="str">
        <f t="shared" si="42"/>
        <v>62 DayJanuary-March 2024WOSCANHead &amp; Neck</v>
      </c>
      <c r="B2732" t="s">
        <v>262</v>
      </c>
      <c r="C2732" t="s">
        <v>258</v>
      </c>
      <c r="D2732" t="s">
        <v>12</v>
      </c>
      <c r="E2732" t="s">
        <v>29</v>
      </c>
      <c r="F2732">
        <v>122</v>
      </c>
      <c r="G2732" t="s">
        <v>305</v>
      </c>
      <c r="H2732" t="s">
        <v>275</v>
      </c>
      <c r="I2732">
        <v>1</v>
      </c>
      <c r="J2732">
        <v>1.2987012987013</v>
      </c>
      <c r="K2732">
        <v>76</v>
      </c>
      <c r="L2732">
        <v>16</v>
      </c>
      <c r="M2732">
        <v>32</v>
      </c>
      <c r="N2732">
        <v>14</v>
      </c>
      <c r="O2732">
        <v>16</v>
      </c>
    </row>
    <row r="2733" spans="1:15" x14ac:dyDescent="0.25">
      <c r="A2733" t="str">
        <f t="shared" si="42"/>
        <v>62 DayJanuary-March 2024WOSCANLung</v>
      </c>
      <c r="B2733" t="s">
        <v>262</v>
      </c>
      <c r="C2733" t="s">
        <v>258</v>
      </c>
      <c r="D2733" t="s">
        <v>12</v>
      </c>
      <c r="E2733" t="s">
        <v>30</v>
      </c>
      <c r="F2733">
        <v>516</v>
      </c>
      <c r="G2733" t="s">
        <v>555</v>
      </c>
      <c r="H2733" t="s">
        <v>545</v>
      </c>
      <c r="I2733">
        <v>11</v>
      </c>
      <c r="J2733">
        <v>4.3478260869565197</v>
      </c>
      <c r="K2733">
        <v>242</v>
      </c>
      <c r="L2733">
        <v>39</v>
      </c>
      <c r="M2733">
        <v>89</v>
      </c>
      <c r="N2733">
        <v>13</v>
      </c>
      <c r="O2733">
        <v>25</v>
      </c>
    </row>
    <row r="2734" spans="1:15" x14ac:dyDescent="0.25">
      <c r="A2734" t="str">
        <f t="shared" si="42"/>
        <v>62 DayJanuary-March 2024WOSCANLymphoma</v>
      </c>
      <c r="B2734" t="s">
        <v>262</v>
      </c>
      <c r="C2734" t="s">
        <v>258</v>
      </c>
      <c r="D2734" t="s">
        <v>12</v>
      </c>
      <c r="E2734" t="s">
        <v>31</v>
      </c>
      <c r="F2734">
        <v>101</v>
      </c>
      <c r="G2734" t="s">
        <v>442</v>
      </c>
      <c r="H2734" t="s">
        <v>329</v>
      </c>
      <c r="I2734">
        <v>2</v>
      </c>
      <c r="J2734">
        <v>4.8780487804878003</v>
      </c>
      <c r="K2734">
        <v>39</v>
      </c>
      <c r="L2734">
        <v>4</v>
      </c>
      <c r="M2734">
        <v>15</v>
      </c>
      <c r="N2734">
        <v>10</v>
      </c>
      <c r="O2734">
        <v>21</v>
      </c>
    </row>
    <row r="2735" spans="1:15" x14ac:dyDescent="0.25">
      <c r="A2735" t="str">
        <f t="shared" si="42"/>
        <v>62 DayJanuary-March 2024WOSCANMelanoma</v>
      </c>
      <c r="B2735" t="s">
        <v>262</v>
      </c>
      <c r="C2735" t="s">
        <v>258</v>
      </c>
      <c r="D2735" t="s">
        <v>12</v>
      </c>
      <c r="E2735" t="s">
        <v>32</v>
      </c>
      <c r="F2735">
        <v>158</v>
      </c>
      <c r="G2735" t="s">
        <v>355</v>
      </c>
      <c r="H2735" t="s">
        <v>339</v>
      </c>
      <c r="I2735">
        <v>0</v>
      </c>
      <c r="J2735">
        <v>0</v>
      </c>
      <c r="K2735">
        <v>89</v>
      </c>
      <c r="L2735">
        <v>12</v>
      </c>
      <c r="M2735">
        <v>4</v>
      </c>
      <c r="N2735">
        <v>31</v>
      </c>
      <c r="O2735">
        <v>10</v>
      </c>
    </row>
    <row r="2736" spans="1:15" x14ac:dyDescent="0.25">
      <c r="A2736" t="str">
        <f t="shared" si="42"/>
        <v>62 DayJanuary-March 2024WOSCANOvarian</v>
      </c>
      <c r="B2736" t="s">
        <v>262</v>
      </c>
      <c r="C2736" t="s">
        <v>258</v>
      </c>
      <c r="D2736" t="s">
        <v>12</v>
      </c>
      <c r="E2736" t="s">
        <v>33</v>
      </c>
      <c r="F2736">
        <v>39</v>
      </c>
      <c r="G2736" t="s">
        <v>321</v>
      </c>
      <c r="H2736" t="s">
        <v>314</v>
      </c>
      <c r="I2736">
        <v>0</v>
      </c>
      <c r="J2736">
        <v>0</v>
      </c>
      <c r="K2736">
        <v>30</v>
      </c>
      <c r="L2736">
        <v>0</v>
      </c>
      <c r="M2736">
        <v>9</v>
      </c>
      <c r="O2736">
        <v>24</v>
      </c>
    </row>
    <row r="2737" spans="1:15" x14ac:dyDescent="0.25">
      <c r="A2737" t="str">
        <f t="shared" si="42"/>
        <v>62 DayJanuary-March 2024WOSCANUpper GI</v>
      </c>
      <c r="B2737" t="s">
        <v>262</v>
      </c>
      <c r="C2737" t="s">
        <v>258</v>
      </c>
      <c r="D2737" t="s">
        <v>12</v>
      </c>
      <c r="E2737" t="s">
        <v>34</v>
      </c>
      <c r="F2737">
        <v>283</v>
      </c>
      <c r="G2737" t="s">
        <v>277</v>
      </c>
      <c r="H2737" t="s">
        <v>541</v>
      </c>
      <c r="I2737">
        <v>1</v>
      </c>
      <c r="J2737">
        <v>0.625</v>
      </c>
      <c r="K2737">
        <v>159</v>
      </c>
      <c r="L2737">
        <v>14</v>
      </c>
      <c r="M2737">
        <v>55</v>
      </c>
      <c r="N2737">
        <v>21</v>
      </c>
      <c r="O2737">
        <v>26</v>
      </c>
    </row>
    <row r="2738" spans="1:15" x14ac:dyDescent="0.25">
      <c r="A2738" t="str">
        <f t="shared" si="42"/>
        <v>62 DayJanuary-March 2024WOSCANUpper GI - Hepatopancreatobiliary</v>
      </c>
      <c r="B2738" t="s">
        <v>262</v>
      </c>
      <c r="C2738" t="s">
        <v>258</v>
      </c>
      <c r="D2738" t="s">
        <v>12</v>
      </c>
      <c r="E2738" t="s">
        <v>203</v>
      </c>
      <c r="F2738">
        <v>137</v>
      </c>
      <c r="G2738" t="s">
        <v>357</v>
      </c>
      <c r="H2738" t="s">
        <v>507</v>
      </c>
      <c r="I2738">
        <v>1</v>
      </c>
      <c r="J2738">
        <v>1.26582278481013</v>
      </c>
      <c r="K2738">
        <v>78</v>
      </c>
      <c r="L2738">
        <v>7</v>
      </c>
      <c r="M2738">
        <v>17</v>
      </c>
      <c r="N2738">
        <v>23</v>
      </c>
      <c r="O2738">
        <v>28</v>
      </c>
    </row>
    <row r="2739" spans="1:15" x14ac:dyDescent="0.25">
      <c r="A2739" t="str">
        <f t="shared" si="42"/>
        <v>62 DayJanuary-March 2024WOSCANUpper GI - Oesophagogastric</v>
      </c>
      <c r="B2739" t="s">
        <v>262</v>
      </c>
      <c r="C2739" t="s">
        <v>258</v>
      </c>
      <c r="D2739" t="s">
        <v>12</v>
      </c>
      <c r="E2739" t="s">
        <v>204</v>
      </c>
      <c r="F2739">
        <v>146</v>
      </c>
      <c r="G2739" t="s">
        <v>317</v>
      </c>
      <c r="H2739" t="s">
        <v>469</v>
      </c>
      <c r="I2739">
        <v>0</v>
      </c>
      <c r="J2739">
        <v>0</v>
      </c>
      <c r="K2739">
        <v>81</v>
      </c>
      <c r="L2739">
        <v>7</v>
      </c>
      <c r="M2739">
        <v>38</v>
      </c>
      <c r="N2739">
        <v>14</v>
      </c>
      <c r="O2739">
        <v>25</v>
      </c>
    </row>
    <row r="2740" spans="1:15" x14ac:dyDescent="0.25">
      <c r="A2740" t="str">
        <f t="shared" si="42"/>
        <v>62 DayJanuary-March 2024WOSCANUrological</v>
      </c>
      <c r="B2740" t="s">
        <v>262</v>
      </c>
      <c r="C2740" t="s">
        <v>258</v>
      </c>
      <c r="D2740" t="s">
        <v>12</v>
      </c>
      <c r="E2740" t="s">
        <v>205</v>
      </c>
      <c r="F2740">
        <v>780</v>
      </c>
      <c r="G2740" t="s">
        <v>458</v>
      </c>
      <c r="H2740" t="s">
        <v>556</v>
      </c>
      <c r="I2740">
        <v>3</v>
      </c>
      <c r="J2740">
        <v>0.54945054945054905</v>
      </c>
      <c r="K2740">
        <v>543</v>
      </c>
      <c r="L2740">
        <v>130</v>
      </c>
      <c r="M2740">
        <v>217</v>
      </c>
      <c r="N2740">
        <v>18</v>
      </c>
      <c r="O2740">
        <v>32</v>
      </c>
    </row>
    <row r="2741" spans="1:15" x14ac:dyDescent="0.25">
      <c r="A2741" t="str">
        <f t="shared" si="42"/>
        <v>62 DayJanuary-March 2024WOSCANUrology - Bladder</v>
      </c>
      <c r="B2741" t="s">
        <v>262</v>
      </c>
      <c r="C2741" t="s">
        <v>258</v>
      </c>
      <c r="D2741" t="s">
        <v>12</v>
      </c>
      <c r="E2741" t="s">
        <v>206</v>
      </c>
      <c r="F2741">
        <v>78</v>
      </c>
      <c r="G2741" t="s">
        <v>334</v>
      </c>
      <c r="H2741" t="s">
        <v>358</v>
      </c>
      <c r="I2741">
        <v>1</v>
      </c>
      <c r="J2741">
        <v>1.61290322580645</v>
      </c>
      <c r="K2741">
        <v>61</v>
      </c>
      <c r="L2741">
        <v>3</v>
      </c>
      <c r="M2741">
        <v>16</v>
      </c>
      <c r="N2741">
        <v>20</v>
      </c>
      <c r="O2741">
        <v>19</v>
      </c>
    </row>
    <row r="2742" spans="1:15" x14ac:dyDescent="0.25">
      <c r="A2742" t="str">
        <f t="shared" si="42"/>
        <v>62 DayJanuary-March 2024WOSCANUrology - Other</v>
      </c>
      <c r="B2742" t="s">
        <v>262</v>
      </c>
      <c r="C2742" t="s">
        <v>258</v>
      </c>
      <c r="D2742" t="s">
        <v>12</v>
      </c>
      <c r="E2742" t="s">
        <v>207</v>
      </c>
      <c r="F2742">
        <v>128</v>
      </c>
      <c r="G2742" t="s">
        <v>293</v>
      </c>
      <c r="H2742" t="s">
        <v>335</v>
      </c>
      <c r="I2742">
        <v>1</v>
      </c>
      <c r="J2742">
        <v>1.63934426229508</v>
      </c>
      <c r="K2742">
        <v>60</v>
      </c>
      <c r="L2742">
        <v>10</v>
      </c>
      <c r="M2742">
        <v>16</v>
      </c>
      <c r="N2742">
        <v>18</v>
      </c>
      <c r="O2742">
        <v>26</v>
      </c>
    </row>
    <row r="2743" spans="1:15" x14ac:dyDescent="0.25">
      <c r="A2743" t="str">
        <f t="shared" si="42"/>
        <v>62 DayJanuary-March 2024WOSCANUrology - Prostate</v>
      </c>
      <c r="B2743" t="s">
        <v>262</v>
      </c>
      <c r="C2743" t="s">
        <v>258</v>
      </c>
      <c r="D2743" t="s">
        <v>12</v>
      </c>
      <c r="E2743" t="s">
        <v>208</v>
      </c>
      <c r="F2743">
        <v>574</v>
      </c>
      <c r="G2743" t="s">
        <v>557</v>
      </c>
      <c r="H2743" t="s">
        <v>558</v>
      </c>
      <c r="I2743">
        <v>1</v>
      </c>
      <c r="J2743">
        <v>0.23640661938534299</v>
      </c>
      <c r="K2743">
        <v>422</v>
      </c>
      <c r="L2743">
        <v>117</v>
      </c>
      <c r="M2743">
        <v>185</v>
      </c>
      <c r="N2743">
        <v>17</v>
      </c>
      <c r="O2743">
        <v>33</v>
      </c>
    </row>
    <row r="2744" spans="1:15" x14ac:dyDescent="0.25">
      <c r="A2744" t="str">
        <f t="shared" si="42"/>
        <v>62 DayJanuary-March 2025NCAAll Cancer Types*</v>
      </c>
      <c r="B2744" t="s">
        <v>262</v>
      </c>
      <c r="C2744" t="s">
        <v>259</v>
      </c>
      <c r="D2744" t="s">
        <v>156</v>
      </c>
      <c r="E2744" t="s">
        <v>198</v>
      </c>
      <c r="F2744">
        <v>1768</v>
      </c>
      <c r="G2744" t="s">
        <v>437</v>
      </c>
      <c r="H2744" t="s">
        <v>559</v>
      </c>
      <c r="I2744">
        <v>34</v>
      </c>
      <c r="J2744">
        <v>3.15985130111524</v>
      </c>
      <c r="K2744">
        <v>1042</v>
      </c>
      <c r="L2744">
        <v>150</v>
      </c>
      <c r="M2744">
        <v>393</v>
      </c>
      <c r="N2744">
        <v>21</v>
      </c>
      <c r="O2744">
        <v>23</v>
      </c>
    </row>
    <row r="2745" spans="1:15" x14ac:dyDescent="0.25">
      <c r="A2745" t="str">
        <f t="shared" si="42"/>
        <v>62 DayJanuary-March 2025NCAAll Cancer Types* (screened excluded)</v>
      </c>
      <c r="B2745" t="s">
        <v>262</v>
      </c>
      <c r="C2745" t="s">
        <v>259</v>
      </c>
      <c r="D2745" t="s">
        <v>156</v>
      </c>
      <c r="E2745" t="s">
        <v>199</v>
      </c>
      <c r="F2745">
        <v>1615</v>
      </c>
      <c r="G2745" t="s">
        <v>437</v>
      </c>
      <c r="H2745" t="s">
        <v>560</v>
      </c>
      <c r="I2745">
        <v>32</v>
      </c>
      <c r="J2745">
        <v>3.46695557963164</v>
      </c>
      <c r="K2745">
        <v>891</v>
      </c>
      <c r="L2745">
        <v>131</v>
      </c>
      <c r="M2745">
        <v>319</v>
      </c>
      <c r="N2745">
        <v>25</v>
      </c>
      <c r="O2745">
        <v>21</v>
      </c>
    </row>
    <row r="2746" spans="1:15" x14ac:dyDescent="0.25">
      <c r="A2746" t="str">
        <f t="shared" si="42"/>
        <v>62 DayJanuary-March 2025NCAAll Cancer Types* (screened only)</v>
      </c>
      <c r="B2746" t="s">
        <v>262</v>
      </c>
      <c r="C2746" t="s">
        <v>259</v>
      </c>
      <c r="D2746" t="s">
        <v>156</v>
      </c>
      <c r="E2746" t="s">
        <v>200</v>
      </c>
      <c r="F2746">
        <v>153</v>
      </c>
      <c r="G2746" t="s">
        <v>266</v>
      </c>
      <c r="H2746" t="s">
        <v>561</v>
      </c>
      <c r="I2746">
        <v>2</v>
      </c>
      <c r="J2746">
        <v>1.3071895424836599</v>
      </c>
      <c r="K2746">
        <v>151</v>
      </c>
      <c r="L2746">
        <v>19</v>
      </c>
      <c r="M2746">
        <v>74</v>
      </c>
      <c r="N2746">
        <v>7</v>
      </c>
      <c r="O2746">
        <v>29</v>
      </c>
    </row>
    <row r="2747" spans="1:15" x14ac:dyDescent="0.25">
      <c r="A2747" t="str">
        <f t="shared" si="42"/>
        <v>62 DayJanuary-March 2025NCABreast</v>
      </c>
      <c r="B2747" t="s">
        <v>262</v>
      </c>
      <c r="C2747" t="s">
        <v>259</v>
      </c>
      <c r="D2747" t="s">
        <v>156</v>
      </c>
      <c r="E2747" t="s">
        <v>22</v>
      </c>
      <c r="F2747">
        <v>295</v>
      </c>
      <c r="G2747" t="s">
        <v>463</v>
      </c>
      <c r="H2747" t="s">
        <v>562</v>
      </c>
      <c r="I2747">
        <v>0</v>
      </c>
      <c r="J2747">
        <v>0</v>
      </c>
      <c r="K2747">
        <v>223</v>
      </c>
      <c r="L2747">
        <v>25</v>
      </c>
      <c r="M2747">
        <v>107</v>
      </c>
      <c r="N2747">
        <v>19</v>
      </c>
      <c r="O2747">
        <v>25</v>
      </c>
    </row>
    <row r="2748" spans="1:15" x14ac:dyDescent="0.25">
      <c r="A2748" t="str">
        <f t="shared" si="42"/>
        <v>62 DayJanuary-March 2025NCABreast (screened excluded)</v>
      </c>
      <c r="B2748" t="s">
        <v>262</v>
      </c>
      <c r="C2748" t="s">
        <v>259</v>
      </c>
      <c r="D2748" t="s">
        <v>156</v>
      </c>
      <c r="E2748" t="s">
        <v>201</v>
      </c>
      <c r="F2748">
        <v>195</v>
      </c>
      <c r="G2748" t="s">
        <v>463</v>
      </c>
      <c r="H2748" t="s">
        <v>277</v>
      </c>
      <c r="I2748">
        <v>0</v>
      </c>
      <c r="J2748">
        <v>0</v>
      </c>
      <c r="K2748">
        <v>123</v>
      </c>
      <c r="L2748">
        <v>18</v>
      </c>
      <c r="M2748">
        <v>58</v>
      </c>
      <c r="N2748">
        <v>23</v>
      </c>
      <c r="O2748">
        <v>21</v>
      </c>
    </row>
    <row r="2749" spans="1:15" x14ac:dyDescent="0.25">
      <c r="A2749" t="str">
        <f t="shared" si="42"/>
        <v>62 DayJanuary-March 2025NCABreast (screened only)</v>
      </c>
      <c r="B2749" t="s">
        <v>262</v>
      </c>
      <c r="C2749" t="s">
        <v>259</v>
      </c>
      <c r="D2749" t="s">
        <v>156</v>
      </c>
      <c r="E2749" t="s">
        <v>202</v>
      </c>
      <c r="F2749">
        <v>100</v>
      </c>
      <c r="G2749" t="s">
        <v>266</v>
      </c>
      <c r="H2749" t="s">
        <v>478</v>
      </c>
      <c r="I2749">
        <v>0</v>
      </c>
      <c r="J2749">
        <v>0</v>
      </c>
      <c r="K2749">
        <v>100</v>
      </c>
      <c r="L2749">
        <v>7</v>
      </c>
      <c r="M2749">
        <v>49</v>
      </c>
      <c r="N2749">
        <v>12</v>
      </c>
      <c r="O2749">
        <v>27</v>
      </c>
    </row>
    <row r="2750" spans="1:15" x14ac:dyDescent="0.25">
      <c r="A2750" t="str">
        <f t="shared" si="42"/>
        <v>62 DayJanuary-March 2025NCACervical</v>
      </c>
      <c r="B2750" t="s">
        <v>262</v>
      </c>
      <c r="C2750" t="s">
        <v>259</v>
      </c>
      <c r="D2750" t="s">
        <v>156</v>
      </c>
      <c r="E2750" t="s">
        <v>23</v>
      </c>
      <c r="F2750">
        <v>18</v>
      </c>
      <c r="G2750" t="s">
        <v>321</v>
      </c>
      <c r="H2750" t="s">
        <v>321</v>
      </c>
      <c r="I2750">
        <v>0</v>
      </c>
      <c r="J2750">
        <v>0</v>
      </c>
      <c r="K2750">
        <v>9</v>
      </c>
      <c r="L2750">
        <v>2</v>
      </c>
      <c r="M2750">
        <v>3</v>
      </c>
      <c r="O2750">
        <v>8</v>
      </c>
    </row>
    <row r="2751" spans="1:15" x14ac:dyDescent="0.25">
      <c r="A2751" t="str">
        <f t="shared" si="42"/>
        <v>62 DayJanuary-March 2025NCACervical (screened excluded)</v>
      </c>
      <c r="B2751" t="s">
        <v>262</v>
      </c>
      <c r="C2751" t="s">
        <v>259</v>
      </c>
      <c r="D2751" t="s">
        <v>156</v>
      </c>
      <c r="E2751" t="s">
        <v>24</v>
      </c>
      <c r="F2751">
        <v>11</v>
      </c>
      <c r="G2751" t="s">
        <v>321</v>
      </c>
      <c r="H2751" t="s">
        <v>306</v>
      </c>
      <c r="I2751">
        <v>0</v>
      </c>
      <c r="J2751">
        <v>0</v>
      </c>
      <c r="K2751">
        <v>2</v>
      </c>
      <c r="L2751">
        <v>0</v>
      </c>
      <c r="M2751">
        <v>1</v>
      </c>
    </row>
    <row r="2752" spans="1:15" x14ac:dyDescent="0.25">
      <c r="A2752" t="str">
        <f t="shared" si="42"/>
        <v>62 DayJanuary-March 2025NCACervical (screened only)</v>
      </c>
      <c r="B2752" t="s">
        <v>262</v>
      </c>
      <c r="C2752" t="s">
        <v>259</v>
      </c>
      <c r="D2752" t="s">
        <v>156</v>
      </c>
      <c r="E2752" t="s">
        <v>25</v>
      </c>
      <c r="F2752">
        <v>7</v>
      </c>
      <c r="G2752" t="s">
        <v>266</v>
      </c>
      <c r="H2752" t="s">
        <v>272</v>
      </c>
      <c r="I2752">
        <v>0</v>
      </c>
      <c r="J2752">
        <v>0</v>
      </c>
      <c r="K2752">
        <v>7</v>
      </c>
      <c r="L2752">
        <v>2</v>
      </c>
      <c r="M2752">
        <v>2</v>
      </c>
    </row>
    <row r="2753" spans="1:15" x14ac:dyDescent="0.25">
      <c r="A2753" t="str">
        <f t="shared" si="42"/>
        <v>62 DayJanuary-March 2025NCAColorectal</v>
      </c>
      <c r="B2753" t="s">
        <v>262</v>
      </c>
      <c r="C2753" t="s">
        <v>259</v>
      </c>
      <c r="D2753" t="s">
        <v>156</v>
      </c>
      <c r="E2753" t="s">
        <v>26</v>
      </c>
      <c r="F2753">
        <v>247</v>
      </c>
      <c r="G2753" t="s">
        <v>465</v>
      </c>
      <c r="H2753" t="s">
        <v>403</v>
      </c>
      <c r="I2753">
        <v>6</v>
      </c>
      <c r="J2753">
        <v>3.3149171270718201</v>
      </c>
      <c r="K2753">
        <v>175</v>
      </c>
      <c r="L2753">
        <v>38</v>
      </c>
      <c r="M2753">
        <v>74</v>
      </c>
      <c r="N2753">
        <v>22</v>
      </c>
      <c r="O2753">
        <v>29</v>
      </c>
    </row>
    <row r="2754" spans="1:15" x14ac:dyDescent="0.25">
      <c r="A2754" t="str">
        <f t="shared" si="42"/>
        <v>62 DayJanuary-March 2025NCAColorectal (screened excluded)</v>
      </c>
      <c r="B2754" t="s">
        <v>262</v>
      </c>
      <c r="C2754" t="s">
        <v>259</v>
      </c>
      <c r="D2754" t="s">
        <v>156</v>
      </c>
      <c r="E2754" t="s">
        <v>27</v>
      </c>
      <c r="F2754">
        <v>201</v>
      </c>
      <c r="G2754" t="s">
        <v>465</v>
      </c>
      <c r="H2754" t="s">
        <v>282</v>
      </c>
      <c r="I2754">
        <v>4</v>
      </c>
      <c r="J2754">
        <v>2.9629629629629601</v>
      </c>
      <c r="K2754">
        <v>131</v>
      </c>
      <c r="L2754">
        <v>28</v>
      </c>
      <c r="M2754">
        <v>51</v>
      </c>
      <c r="N2754">
        <v>27</v>
      </c>
      <c r="O2754">
        <v>26</v>
      </c>
    </row>
    <row r="2755" spans="1:15" x14ac:dyDescent="0.25">
      <c r="A2755" t="str">
        <f t="shared" ref="A2755:A2818" si="43">CONCATENATE(B2755,C2755,D2755,E2755)</f>
        <v>62 DayJanuary-March 2025NCAColorectal (screened only)</v>
      </c>
      <c r="B2755" t="s">
        <v>262</v>
      </c>
      <c r="C2755" t="s">
        <v>259</v>
      </c>
      <c r="D2755" t="s">
        <v>156</v>
      </c>
      <c r="E2755" t="s">
        <v>28</v>
      </c>
      <c r="F2755">
        <v>46</v>
      </c>
      <c r="G2755" t="s">
        <v>266</v>
      </c>
      <c r="H2755" t="s">
        <v>372</v>
      </c>
      <c r="I2755">
        <v>2</v>
      </c>
      <c r="J2755">
        <v>4.3478260869565197</v>
      </c>
      <c r="K2755">
        <v>44</v>
      </c>
      <c r="L2755">
        <v>10</v>
      </c>
      <c r="M2755">
        <v>23</v>
      </c>
      <c r="N2755">
        <v>7</v>
      </c>
      <c r="O2755">
        <v>32</v>
      </c>
    </row>
    <row r="2756" spans="1:15" x14ac:dyDescent="0.25">
      <c r="A2756" t="str">
        <f t="shared" si="43"/>
        <v>62 DayJanuary-March 2025NCAHead &amp; Neck</v>
      </c>
      <c r="B2756" t="s">
        <v>262</v>
      </c>
      <c r="C2756" t="s">
        <v>259</v>
      </c>
      <c r="D2756" t="s">
        <v>156</v>
      </c>
      <c r="E2756" t="s">
        <v>29</v>
      </c>
      <c r="F2756">
        <v>48</v>
      </c>
      <c r="G2756" t="s">
        <v>327</v>
      </c>
      <c r="H2756" t="s">
        <v>336</v>
      </c>
      <c r="I2756">
        <v>0</v>
      </c>
      <c r="J2756">
        <v>0</v>
      </c>
      <c r="K2756">
        <v>20</v>
      </c>
      <c r="L2756">
        <v>8</v>
      </c>
      <c r="M2756">
        <v>9</v>
      </c>
      <c r="N2756">
        <v>13</v>
      </c>
      <c r="O2756">
        <v>28</v>
      </c>
    </row>
    <row r="2757" spans="1:15" x14ac:dyDescent="0.25">
      <c r="A2757" t="str">
        <f t="shared" si="43"/>
        <v>62 DayJanuary-March 2025NCALung</v>
      </c>
      <c r="B2757" t="s">
        <v>262</v>
      </c>
      <c r="C2757" t="s">
        <v>259</v>
      </c>
      <c r="D2757" t="s">
        <v>156</v>
      </c>
      <c r="E2757" t="s">
        <v>30</v>
      </c>
      <c r="F2757">
        <v>279</v>
      </c>
      <c r="G2757" t="s">
        <v>563</v>
      </c>
      <c r="H2757" t="s">
        <v>564</v>
      </c>
      <c r="I2757">
        <v>16</v>
      </c>
      <c r="J2757">
        <v>9.7560975609756095</v>
      </c>
      <c r="K2757">
        <v>148</v>
      </c>
      <c r="L2757">
        <v>18</v>
      </c>
      <c r="M2757">
        <v>41</v>
      </c>
      <c r="N2757">
        <v>14</v>
      </c>
      <c r="O2757">
        <v>17</v>
      </c>
    </row>
    <row r="2758" spans="1:15" x14ac:dyDescent="0.25">
      <c r="A2758" t="str">
        <f t="shared" si="43"/>
        <v>62 DayJanuary-March 2025NCALymphoma</v>
      </c>
      <c r="B2758" t="s">
        <v>262</v>
      </c>
      <c r="C2758" t="s">
        <v>259</v>
      </c>
      <c r="D2758" t="s">
        <v>156</v>
      </c>
      <c r="E2758" t="s">
        <v>31</v>
      </c>
      <c r="F2758">
        <v>71</v>
      </c>
      <c r="G2758" t="s">
        <v>304</v>
      </c>
      <c r="H2758" t="s">
        <v>307</v>
      </c>
      <c r="I2758">
        <v>0</v>
      </c>
      <c r="J2758">
        <v>0</v>
      </c>
      <c r="K2758">
        <v>18</v>
      </c>
      <c r="L2758">
        <v>1</v>
      </c>
      <c r="M2758">
        <v>4</v>
      </c>
      <c r="O2758">
        <v>15</v>
      </c>
    </row>
    <row r="2759" spans="1:15" x14ac:dyDescent="0.25">
      <c r="A2759" t="str">
        <f t="shared" si="43"/>
        <v>62 DayJanuary-March 2025NCAMelanoma</v>
      </c>
      <c r="B2759" t="s">
        <v>262</v>
      </c>
      <c r="C2759" t="s">
        <v>259</v>
      </c>
      <c r="D2759" t="s">
        <v>156</v>
      </c>
      <c r="E2759" t="s">
        <v>32</v>
      </c>
      <c r="F2759">
        <v>82</v>
      </c>
      <c r="G2759" t="s">
        <v>337</v>
      </c>
      <c r="H2759" t="s">
        <v>353</v>
      </c>
      <c r="I2759">
        <v>0</v>
      </c>
      <c r="J2759">
        <v>0</v>
      </c>
      <c r="K2759">
        <v>48</v>
      </c>
      <c r="L2759">
        <v>5</v>
      </c>
      <c r="M2759">
        <v>1</v>
      </c>
      <c r="N2759">
        <v>43</v>
      </c>
    </row>
    <row r="2760" spans="1:15" x14ac:dyDescent="0.25">
      <c r="A2760" t="str">
        <f t="shared" si="43"/>
        <v>62 DayJanuary-March 2025NCAOvarian</v>
      </c>
      <c r="B2760" t="s">
        <v>262</v>
      </c>
      <c r="C2760" t="s">
        <v>259</v>
      </c>
      <c r="D2760" t="s">
        <v>156</v>
      </c>
      <c r="E2760" t="s">
        <v>33</v>
      </c>
      <c r="F2760">
        <v>29</v>
      </c>
      <c r="G2760" t="s">
        <v>287</v>
      </c>
      <c r="H2760" t="s">
        <v>284</v>
      </c>
      <c r="I2760">
        <v>0</v>
      </c>
      <c r="J2760">
        <v>0</v>
      </c>
      <c r="K2760">
        <v>15</v>
      </c>
      <c r="L2760">
        <v>0</v>
      </c>
      <c r="M2760">
        <v>3</v>
      </c>
      <c r="O2760">
        <v>20</v>
      </c>
    </row>
    <row r="2761" spans="1:15" x14ac:dyDescent="0.25">
      <c r="A2761" t="str">
        <f t="shared" si="43"/>
        <v>62 DayJanuary-March 2025NCAUpper GI</v>
      </c>
      <c r="B2761" t="s">
        <v>262</v>
      </c>
      <c r="C2761" t="s">
        <v>259</v>
      </c>
      <c r="D2761" t="s">
        <v>156</v>
      </c>
      <c r="E2761" t="s">
        <v>34</v>
      </c>
      <c r="F2761">
        <v>180</v>
      </c>
      <c r="G2761" t="s">
        <v>490</v>
      </c>
      <c r="H2761" t="s">
        <v>368</v>
      </c>
      <c r="I2761">
        <v>10</v>
      </c>
      <c r="J2761">
        <v>9.5238095238095202</v>
      </c>
      <c r="K2761">
        <v>95</v>
      </c>
      <c r="L2761">
        <v>10</v>
      </c>
      <c r="M2761">
        <v>33</v>
      </c>
      <c r="N2761">
        <v>9</v>
      </c>
      <c r="O2761">
        <v>17</v>
      </c>
    </row>
    <row r="2762" spans="1:15" x14ac:dyDescent="0.25">
      <c r="A2762" t="str">
        <f t="shared" si="43"/>
        <v>62 DayJanuary-March 2025NCAUpper GI - Hepatopancreatobiliary</v>
      </c>
      <c r="B2762" t="s">
        <v>262</v>
      </c>
      <c r="C2762" t="s">
        <v>259</v>
      </c>
      <c r="D2762" t="s">
        <v>156</v>
      </c>
      <c r="E2762" t="s">
        <v>203</v>
      </c>
      <c r="F2762">
        <v>89</v>
      </c>
      <c r="G2762" t="s">
        <v>278</v>
      </c>
      <c r="H2762" t="s">
        <v>304</v>
      </c>
      <c r="I2762">
        <v>6</v>
      </c>
      <c r="J2762">
        <v>11.320754716981099</v>
      </c>
      <c r="K2762">
        <v>47</v>
      </c>
      <c r="L2762">
        <v>4</v>
      </c>
      <c r="M2762">
        <v>12</v>
      </c>
      <c r="N2762">
        <v>17</v>
      </c>
      <c r="O2762">
        <v>18</v>
      </c>
    </row>
    <row r="2763" spans="1:15" x14ac:dyDescent="0.25">
      <c r="A2763" t="str">
        <f t="shared" si="43"/>
        <v>62 DayJanuary-March 2025NCAUpper GI - Oesophagogastric</v>
      </c>
      <c r="B2763" t="s">
        <v>262</v>
      </c>
      <c r="C2763" t="s">
        <v>259</v>
      </c>
      <c r="D2763" t="s">
        <v>156</v>
      </c>
      <c r="E2763" t="s">
        <v>204</v>
      </c>
      <c r="F2763">
        <v>91</v>
      </c>
      <c r="G2763" t="s">
        <v>386</v>
      </c>
      <c r="H2763" t="s">
        <v>385</v>
      </c>
      <c r="I2763">
        <v>4</v>
      </c>
      <c r="J2763">
        <v>7.6923076923076898</v>
      </c>
      <c r="K2763">
        <v>48</v>
      </c>
      <c r="L2763">
        <v>6</v>
      </c>
      <c r="M2763">
        <v>21</v>
      </c>
      <c r="N2763">
        <v>9</v>
      </c>
      <c r="O2763">
        <v>17</v>
      </c>
    </row>
    <row r="2764" spans="1:15" x14ac:dyDescent="0.25">
      <c r="A2764" t="str">
        <f t="shared" si="43"/>
        <v>62 DayJanuary-March 2025NCAUrological</v>
      </c>
      <c r="B2764" t="s">
        <v>262</v>
      </c>
      <c r="C2764" t="s">
        <v>259</v>
      </c>
      <c r="D2764" t="s">
        <v>156</v>
      </c>
      <c r="E2764" t="s">
        <v>205</v>
      </c>
      <c r="F2764">
        <v>519</v>
      </c>
      <c r="G2764" t="s">
        <v>425</v>
      </c>
      <c r="H2764" t="s">
        <v>441</v>
      </c>
      <c r="I2764">
        <v>2</v>
      </c>
      <c r="J2764">
        <v>0.68259385665529004</v>
      </c>
      <c r="K2764">
        <v>291</v>
      </c>
      <c r="L2764">
        <v>43</v>
      </c>
      <c r="M2764">
        <v>118</v>
      </c>
      <c r="N2764">
        <v>28</v>
      </c>
      <c r="O2764">
        <v>21</v>
      </c>
    </row>
    <row r="2765" spans="1:15" x14ac:dyDescent="0.25">
      <c r="A2765" t="str">
        <f t="shared" si="43"/>
        <v>62 DayJanuary-March 2025NCAUrology - Bladder</v>
      </c>
      <c r="B2765" t="s">
        <v>262</v>
      </c>
      <c r="C2765" t="s">
        <v>259</v>
      </c>
      <c r="D2765" t="s">
        <v>156</v>
      </c>
      <c r="E2765" t="s">
        <v>206</v>
      </c>
      <c r="F2765">
        <v>54</v>
      </c>
      <c r="G2765" t="s">
        <v>387</v>
      </c>
      <c r="H2765" t="s">
        <v>344</v>
      </c>
      <c r="I2765">
        <v>0</v>
      </c>
      <c r="J2765">
        <v>0</v>
      </c>
      <c r="K2765">
        <v>29</v>
      </c>
      <c r="L2765">
        <v>2</v>
      </c>
      <c r="M2765">
        <v>19</v>
      </c>
      <c r="O2765">
        <v>20</v>
      </c>
    </row>
    <row r="2766" spans="1:15" x14ac:dyDescent="0.25">
      <c r="A2766" t="str">
        <f t="shared" si="43"/>
        <v>62 DayJanuary-March 2025NCAUrology - Other</v>
      </c>
      <c r="B2766" t="s">
        <v>262</v>
      </c>
      <c r="C2766" t="s">
        <v>259</v>
      </c>
      <c r="D2766" t="s">
        <v>156</v>
      </c>
      <c r="E2766" t="s">
        <v>207</v>
      </c>
      <c r="F2766">
        <v>88</v>
      </c>
      <c r="G2766" t="s">
        <v>291</v>
      </c>
      <c r="H2766" t="s">
        <v>380</v>
      </c>
      <c r="I2766">
        <v>0</v>
      </c>
      <c r="J2766">
        <v>0</v>
      </c>
      <c r="K2766">
        <v>31</v>
      </c>
      <c r="L2766">
        <v>1</v>
      </c>
      <c r="M2766">
        <v>18</v>
      </c>
      <c r="O2766">
        <v>14</v>
      </c>
    </row>
    <row r="2767" spans="1:15" x14ac:dyDescent="0.25">
      <c r="A2767" t="str">
        <f t="shared" si="43"/>
        <v>62 DayJanuary-March 2025NCAUrology - Prostate</v>
      </c>
      <c r="B2767" t="s">
        <v>262</v>
      </c>
      <c r="C2767" t="s">
        <v>259</v>
      </c>
      <c r="D2767" t="s">
        <v>156</v>
      </c>
      <c r="E2767" t="s">
        <v>208</v>
      </c>
      <c r="F2767">
        <v>377</v>
      </c>
      <c r="G2767" t="s">
        <v>420</v>
      </c>
      <c r="H2767" t="s">
        <v>565</v>
      </c>
      <c r="I2767">
        <v>2</v>
      </c>
      <c r="J2767">
        <v>0.85836909871244604</v>
      </c>
      <c r="K2767">
        <v>231</v>
      </c>
      <c r="L2767">
        <v>40</v>
      </c>
      <c r="M2767">
        <v>81</v>
      </c>
      <c r="N2767">
        <v>30</v>
      </c>
      <c r="O2767">
        <v>27</v>
      </c>
    </row>
    <row r="2768" spans="1:15" x14ac:dyDescent="0.25">
      <c r="A2768" t="str">
        <f t="shared" si="43"/>
        <v>62 DayJanuary-March 2025NHS Ayrshire &amp; ArranAll Cancer Types*</v>
      </c>
      <c r="B2768" t="s">
        <v>262</v>
      </c>
      <c r="C2768" t="s">
        <v>259</v>
      </c>
      <c r="D2768" t="s">
        <v>163</v>
      </c>
      <c r="E2768" t="s">
        <v>198</v>
      </c>
      <c r="F2768">
        <v>500</v>
      </c>
      <c r="G2768" t="s">
        <v>464</v>
      </c>
      <c r="H2768" t="s">
        <v>566</v>
      </c>
      <c r="I2768">
        <v>7</v>
      </c>
      <c r="J2768">
        <v>2.1538461538461502</v>
      </c>
      <c r="K2768">
        <v>318</v>
      </c>
      <c r="L2768">
        <v>29</v>
      </c>
      <c r="M2768">
        <v>120</v>
      </c>
      <c r="N2768">
        <v>29</v>
      </c>
      <c r="O2768">
        <v>21</v>
      </c>
    </row>
    <row r="2769" spans="1:15" x14ac:dyDescent="0.25">
      <c r="A2769" t="str">
        <f t="shared" si="43"/>
        <v>62 DayJanuary-March 2025NHS Ayrshire &amp; ArranAll Cancer Types* (screened excluded)</v>
      </c>
      <c r="B2769" t="s">
        <v>262</v>
      </c>
      <c r="C2769" t="s">
        <v>259</v>
      </c>
      <c r="D2769" t="s">
        <v>163</v>
      </c>
      <c r="E2769" t="s">
        <v>199</v>
      </c>
      <c r="F2769">
        <v>437</v>
      </c>
      <c r="G2769" t="s">
        <v>464</v>
      </c>
      <c r="H2769" t="s">
        <v>366</v>
      </c>
      <c r="I2769">
        <v>7</v>
      </c>
      <c r="J2769">
        <v>2.6717557251908399</v>
      </c>
      <c r="K2769">
        <v>255</v>
      </c>
      <c r="L2769">
        <v>26</v>
      </c>
      <c r="M2769">
        <v>103</v>
      </c>
      <c r="N2769">
        <v>30</v>
      </c>
      <c r="O2769">
        <v>21</v>
      </c>
    </row>
    <row r="2770" spans="1:15" x14ac:dyDescent="0.25">
      <c r="A2770" t="str">
        <f t="shared" si="43"/>
        <v>62 DayJanuary-March 2025NHS Ayrshire &amp; ArranAll Cancer Types* (screened only)</v>
      </c>
      <c r="B2770" t="s">
        <v>262</v>
      </c>
      <c r="C2770" t="s">
        <v>259</v>
      </c>
      <c r="D2770" t="s">
        <v>163</v>
      </c>
      <c r="E2770" t="s">
        <v>200</v>
      </c>
      <c r="F2770">
        <v>63</v>
      </c>
      <c r="G2770" t="s">
        <v>266</v>
      </c>
      <c r="H2770" t="s">
        <v>376</v>
      </c>
      <c r="I2770">
        <v>0</v>
      </c>
      <c r="J2770">
        <v>0</v>
      </c>
      <c r="K2770">
        <v>63</v>
      </c>
      <c r="L2770">
        <v>3</v>
      </c>
      <c r="M2770">
        <v>17</v>
      </c>
      <c r="N2770">
        <v>26</v>
      </c>
      <c r="O2770">
        <v>22</v>
      </c>
    </row>
    <row r="2771" spans="1:15" x14ac:dyDescent="0.25">
      <c r="A2771" t="str">
        <f t="shared" si="43"/>
        <v>62 DayJanuary-March 2025NHS Ayrshire &amp; ArranBreast</v>
      </c>
      <c r="B2771" t="s">
        <v>262</v>
      </c>
      <c r="C2771" t="s">
        <v>259</v>
      </c>
      <c r="D2771" t="s">
        <v>163</v>
      </c>
      <c r="E2771" t="s">
        <v>22</v>
      </c>
      <c r="F2771">
        <v>105</v>
      </c>
      <c r="G2771" t="s">
        <v>324</v>
      </c>
      <c r="H2771" t="s">
        <v>360</v>
      </c>
      <c r="I2771">
        <v>0</v>
      </c>
      <c r="J2771">
        <v>0</v>
      </c>
      <c r="K2771">
        <v>95</v>
      </c>
      <c r="L2771">
        <v>8</v>
      </c>
      <c r="M2771">
        <v>33</v>
      </c>
      <c r="N2771">
        <v>28</v>
      </c>
      <c r="O2771">
        <v>17</v>
      </c>
    </row>
    <row r="2772" spans="1:15" x14ac:dyDescent="0.25">
      <c r="A2772" t="str">
        <f t="shared" si="43"/>
        <v>62 DayJanuary-March 2025NHS Ayrshire &amp; ArranBreast (screened excluded)</v>
      </c>
      <c r="B2772" t="s">
        <v>262</v>
      </c>
      <c r="C2772" t="s">
        <v>259</v>
      </c>
      <c r="D2772" t="s">
        <v>163</v>
      </c>
      <c r="E2772" t="s">
        <v>201</v>
      </c>
      <c r="F2772">
        <v>50</v>
      </c>
      <c r="G2772" t="s">
        <v>324</v>
      </c>
      <c r="H2772" t="s">
        <v>292</v>
      </c>
      <c r="I2772">
        <v>0</v>
      </c>
      <c r="J2772">
        <v>0</v>
      </c>
      <c r="K2772">
        <v>40</v>
      </c>
      <c r="L2772">
        <v>5</v>
      </c>
      <c r="M2772">
        <v>21</v>
      </c>
      <c r="N2772">
        <v>52</v>
      </c>
      <c r="O2772">
        <v>17</v>
      </c>
    </row>
    <row r="2773" spans="1:15" x14ac:dyDescent="0.25">
      <c r="A2773" t="str">
        <f t="shared" si="43"/>
        <v>62 DayJanuary-March 2025NHS Ayrshire &amp; ArranBreast (screened only)</v>
      </c>
      <c r="B2773" t="s">
        <v>262</v>
      </c>
      <c r="C2773" t="s">
        <v>259</v>
      </c>
      <c r="D2773" t="s">
        <v>163</v>
      </c>
      <c r="E2773" t="s">
        <v>202</v>
      </c>
      <c r="F2773">
        <v>55</v>
      </c>
      <c r="G2773" t="s">
        <v>266</v>
      </c>
      <c r="H2773" t="s">
        <v>488</v>
      </c>
      <c r="I2773">
        <v>0</v>
      </c>
      <c r="J2773">
        <v>0</v>
      </c>
      <c r="K2773">
        <v>55</v>
      </c>
      <c r="L2773">
        <v>3</v>
      </c>
      <c r="M2773">
        <v>12</v>
      </c>
      <c r="N2773">
        <v>26</v>
      </c>
      <c r="O2773">
        <v>16</v>
      </c>
    </row>
    <row r="2774" spans="1:15" x14ac:dyDescent="0.25">
      <c r="A2774" t="str">
        <f t="shared" si="43"/>
        <v>62 DayJanuary-March 2025NHS Ayrshire &amp; ArranCervical</v>
      </c>
      <c r="B2774" t="s">
        <v>262</v>
      </c>
      <c r="C2774" t="s">
        <v>259</v>
      </c>
      <c r="D2774" t="s">
        <v>163</v>
      </c>
      <c r="E2774" t="s">
        <v>23</v>
      </c>
      <c r="F2774">
        <v>8</v>
      </c>
      <c r="G2774" t="s">
        <v>320</v>
      </c>
      <c r="H2774" t="s">
        <v>312</v>
      </c>
      <c r="I2774">
        <v>0</v>
      </c>
      <c r="J2774">
        <v>0</v>
      </c>
      <c r="K2774">
        <v>5</v>
      </c>
      <c r="L2774">
        <v>0</v>
      </c>
      <c r="M2774">
        <v>2</v>
      </c>
    </row>
    <row r="2775" spans="1:15" x14ac:dyDescent="0.25">
      <c r="A2775" t="str">
        <f t="shared" si="43"/>
        <v>62 DayJanuary-March 2025NHS Ayrshire &amp; ArranCervical (screened excluded)</v>
      </c>
      <c r="B2775" t="s">
        <v>262</v>
      </c>
      <c r="C2775" t="s">
        <v>259</v>
      </c>
      <c r="D2775" t="s">
        <v>163</v>
      </c>
      <c r="E2775" t="s">
        <v>24</v>
      </c>
      <c r="F2775">
        <v>6</v>
      </c>
      <c r="G2775" t="s">
        <v>320</v>
      </c>
      <c r="H2775" t="s">
        <v>320</v>
      </c>
      <c r="I2775">
        <v>0</v>
      </c>
      <c r="J2775">
        <v>0</v>
      </c>
      <c r="K2775">
        <v>3</v>
      </c>
      <c r="L2775">
        <v>0</v>
      </c>
      <c r="M2775">
        <v>2</v>
      </c>
    </row>
    <row r="2776" spans="1:15" x14ac:dyDescent="0.25">
      <c r="A2776" t="str">
        <f t="shared" si="43"/>
        <v>62 DayJanuary-March 2025NHS Ayrshire &amp; ArranCervical (screened only)</v>
      </c>
      <c r="B2776" t="s">
        <v>262</v>
      </c>
      <c r="C2776" t="s">
        <v>259</v>
      </c>
      <c r="D2776" t="s">
        <v>163</v>
      </c>
      <c r="E2776" t="s">
        <v>25</v>
      </c>
      <c r="F2776">
        <v>2</v>
      </c>
      <c r="G2776" t="s">
        <v>266</v>
      </c>
      <c r="H2776" t="s">
        <v>306</v>
      </c>
      <c r="I2776">
        <v>0</v>
      </c>
      <c r="J2776">
        <v>0</v>
      </c>
      <c r="K2776">
        <v>2</v>
      </c>
      <c r="L2776">
        <v>0</v>
      </c>
      <c r="M2776">
        <v>0</v>
      </c>
    </row>
    <row r="2777" spans="1:15" x14ac:dyDescent="0.25">
      <c r="A2777" t="str">
        <f t="shared" si="43"/>
        <v>62 DayJanuary-March 2025NHS Ayrshire &amp; ArranColorectal</v>
      </c>
      <c r="B2777" t="s">
        <v>262</v>
      </c>
      <c r="C2777" t="s">
        <v>259</v>
      </c>
      <c r="D2777" t="s">
        <v>163</v>
      </c>
      <c r="E2777" t="s">
        <v>26</v>
      </c>
      <c r="F2777">
        <v>50</v>
      </c>
      <c r="G2777" t="s">
        <v>284</v>
      </c>
      <c r="H2777" t="s">
        <v>315</v>
      </c>
      <c r="I2777">
        <v>1</v>
      </c>
      <c r="J2777">
        <v>2.8571428571428599</v>
      </c>
      <c r="K2777">
        <v>34</v>
      </c>
      <c r="L2777">
        <v>3</v>
      </c>
      <c r="M2777">
        <v>22</v>
      </c>
      <c r="N2777">
        <v>26</v>
      </c>
      <c r="O2777">
        <v>40</v>
      </c>
    </row>
    <row r="2778" spans="1:15" x14ac:dyDescent="0.25">
      <c r="A2778" t="str">
        <f t="shared" si="43"/>
        <v>62 DayJanuary-March 2025NHS Ayrshire &amp; ArranColorectal (screened excluded)</v>
      </c>
      <c r="B2778" t="s">
        <v>262</v>
      </c>
      <c r="C2778" t="s">
        <v>259</v>
      </c>
      <c r="D2778" t="s">
        <v>163</v>
      </c>
      <c r="E2778" t="s">
        <v>27</v>
      </c>
      <c r="F2778">
        <v>44</v>
      </c>
      <c r="G2778" t="s">
        <v>284</v>
      </c>
      <c r="H2778" t="s">
        <v>344</v>
      </c>
      <c r="I2778">
        <v>1</v>
      </c>
      <c r="J2778">
        <v>3.4482758620689702</v>
      </c>
      <c r="K2778">
        <v>28</v>
      </c>
      <c r="L2778">
        <v>3</v>
      </c>
      <c r="M2778">
        <v>17</v>
      </c>
      <c r="N2778">
        <v>26</v>
      </c>
      <c r="O2778">
        <v>43</v>
      </c>
    </row>
    <row r="2779" spans="1:15" x14ac:dyDescent="0.25">
      <c r="A2779" t="str">
        <f t="shared" si="43"/>
        <v>62 DayJanuary-March 2025NHS Ayrshire &amp; ArranColorectal (screened only)</v>
      </c>
      <c r="B2779" t="s">
        <v>262</v>
      </c>
      <c r="C2779" t="s">
        <v>259</v>
      </c>
      <c r="D2779" t="s">
        <v>163</v>
      </c>
      <c r="E2779" t="s">
        <v>28</v>
      </c>
      <c r="F2779">
        <v>6</v>
      </c>
      <c r="G2779" t="s">
        <v>266</v>
      </c>
      <c r="H2779" t="s">
        <v>274</v>
      </c>
      <c r="I2779">
        <v>0</v>
      </c>
      <c r="J2779">
        <v>0</v>
      </c>
      <c r="K2779">
        <v>6</v>
      </c>
      <c r="L2779">
        <v>0</v>
      </c>
      <c r="M2779">
        <v>5</v>
      </c>
      <c r="O2779">
        <v>39</v>
      </c>
    </row>
    <row r="2780" spans="1:15" x14ac:dyDescent="0.25">
      <c r="A2780" t="str">
        <f t="shared" si="43"/>
        <v>62 DayJanuary-March 2025NHS Ayrshire &amp; ArranHead &amp; Neck</v>
      </c>
      <c r="B2780" t="s">
        <v>262</v>
      </c>
      <c r="C2780" t="s">
        <v>259</v>
      </c>
      <c r="D2780" t="s">
        <v>163</v>
      </c>
      <c r="E2780" t="s">
        <v>29</v>
      </c>
      <c r="F2780">
        <v>31</v>
      </c>
      <c r="G2780" t="s">
        <v>334</v>
      </c>
      <c r="H2780" t="s">
        <v>284</v>
      </c>
      <c r="I2780">
        <v>0</v>
      </c>
      <c r="J2780">
        <v>0</v>
      </c>
      <c r="K2780">
        <v>15</v>
      </c>
      <c r="L2780">
        <v>1</v>
      </c>
      <c r="M2780">
        <v>9</v>
      </c>
      <c r="O2780">
        <v>28</v>
      </c>
    </row>
    <row r="2781" spans="1:15" x14ac:dyDescent="0.25">
      <c r="A2781" t="str">
        <f t="shared" si="43"/>
        <v>62 DayJanuary-March 2025NHS Ayrshire &amp; ArranLung</v>
      </c>
      <c r="B2781" t="s">
        <v>262</v>
      </c>
      <c r="C2781" t="s">
        <v>259</v>
      </c>
      <c r="D2781" t="s">
        <v>163</v>
      </c>
      <c r="E2781" t="s">
        <v>30</v>
      </c>
      <c r="F2781">
        <v>73</v>
      </c>
      <c r="G2781" t="s">
        <v>280</v>
      </c>
      <c r="H2781" t="s">
        <v>329</v>
      </c>
      <c r="I2781">
        <v>4</v>
      </c>
      <c r="J2781">
        <v>9.7560975609756095</v>
      </c>
      <c r="K2781">
        <v>37</v>
      </c>
      <c r="L2781">
        <v>1</v>
      </c>
      <c r="M2781">
        <v>14</v>
      </c>
      <c r="O2781">
        <v>14</v>
      </c>
    </row>
    <row r="2782" spans="1:15" x14ac:dyDescent="0.25">
      <c r="A2782" t="str">
        <f t="shared" si="43"/>
        <v>62 DayJanuary-March 2025NHS Ayrshire &amp; ArranLymphoma</v>
      </c>
      <c r="B2782" t="s">
        <v>262</v>
      </c>
      <c r="C2782" t="s">
        <v>259</v>
      </c>
      <c r="D2782" t="s">
        <v>163</v>
      </c>
      <c r="E2782" t="s">
        <v>31</v>
      </c>
      <c r="F2782">
        <v>17</v>
      </c>
      <c r="G2782" t="s">
        <v>324</v>
      </c>
      <c r="H2782" t="s">
        <v>272</v>
      </c>
      <c r="I2782">
        <v>0</v>
      </c>
      <c r="J2782">
        <v>0</v>
      </c>
      <c r="K2782">
        <v>7</v>
      </c>
      <c r="L2782">
        <v>1</v>
      </c>
      <c r="M2782">
        <v>3</v>
      </c>
      <c r="O2782">
        <v>12</v>
      </c>
    </row>
    <row r="2783" spans="1:15" x14ac:dyDescent="0.25">
      <c r="A2783" t="str">
        <f t="shared" si="43"/>
        <v>62 DayJanuary-March 2025NHS Ayrshire &amp; ArranMelanoma</v>
      </c>
      <c r="B2783" t="s">
        <v>262</v>
      </c>
      <c r="C2783" t="s">
        <v>259</v>
      </c>
      <c r="D2783" t="s">
        <v>163</v>
      </c>
      <c r="E2783" t="s">
        <v>32</v>
      </c>
      <c r="F2783">
        <v>18</v>
      </c>
      <c r="G2783" t="s">
        <v>313</v>
      </c>
      <c r="H2783" t="s">
        <v>287</v>
      </c>
      <c r="I2783">
        <v>0</v>
      </c>
      <c r="J2783">
        <v>0</v>
      </c>
      <c r="K2783">
        <v>14</v>
      </c>
      <c r="L2783">
        <v>1</v>
      </c>
      <c r="M2783">
        <v>0</v>
      </c>
    </row>
    <row r="2784" spans="1:15" x14ac:dyDescent="0.25">
      <c r="A2784" t="str">
        <f t="shared" si="43"/>
        <v>62 DayJanuary-March 2025NHS Ayrshire &amp; ArranOvarian</v>
      </c>
      <c r="B2784" t="s">
        <v>262</v>
      </c>
      <c r="C2784" t="s">
        <v>259</v>
      </c>
      <c r="D2784" t="s">
        <v>163</v>
      </c>
      <c r="E2784" t="s">
        <v>33</v>
      </c>
      <c r="F2784">
        <v>6</v>
      </c>
      <c r="G2784" t="s">
        <v>316</v>
      </c>
      <c r="H2784" t="s">
        <v>312</v>
      </c>
      <c r="I2784">
        <v>0</v>
      </c>
      <c r="J2784">
        <v>0</v>
      </c>
      <c r="K2784">
        <v>5</v>
      </c>
      <c r="L2784">
        <v>0</v>
      </c>
      <c r="M2784">
        <v>1</v>
      </c>
    </row>
    <row r="2785" spans="1:15" x14ac:dyDescent="0.25">
      <c r="A2785" t="str">
        <f t="shared" si="43"/>
        <v>62 DayJanuary-March 2025NHS Ayrshire &amp; ArranUpper GI</v>
      </c>
      <c r="B2785" t="s">
        <v>262</v>
      </c>
      <c r="C2785" t="s">
        <v>259</v>
      </c>
      <c r="D2785" t="s">
        <v>163</v>
      </c>
      <c r="E2785" t="s">
        <v>34</v>
      </c>
      <c r="F2785">
        <v>62</v>
      </c>
      <c r="G2785" t="s">
        <v>315</v>
      </c>
      <c r="H2785" t="s">
        <v>296</v>
      </c>
      <c r="I2785">
        <v>2</v>
      </c>
      <c r="J2785">
        <v>7.4074074074074101</v>
      </c>
      <c r="K2785">
        <v>25</v>
      </c>
      <c r="L2785">
        <v>5</v>
      </c>
      <c r="M2785">
        <v>2</v>
      </c>
      <c r="N2785">
        <v>33</v>
      </c>
    </row>
    <row r="2786" spans="1:15" x14ac:dyDescent="0.25">
      <c r="A2786" t="str">
        <f t="shared" si="43"/>
        <v>62 DayJanuary-March 2025NHS Ayrshire &amp; ArranUpper GI - Hepatopancreatobiliary</v>
      </c>
      <c r="B2786" t="s">
        <v>262</v>
      </c>
      <c r="C2786" t="s">
        <v>259</v>
      </c>
      <c r="D2786" t="s">
        <v>163</v>
      </c>
      <c r="E2786" t="s">
        <v>203</v>
      </c>
      <c r="F2786">
        <v>30</v>
      </c>
      <c r="G2786" t="s">
        <v>356</v>
      </c>
      <c r="H2786" t="s">
        <v>322</v>
      </c>
      <c r="I2786">
        <v>1</v>
      </c>
      <c r="J2786">
        <v>12.5</v>
      </c>
      <c r="K2786">
        <v>7</v>
      </c>
      <c r="L2786">
        <v>1</v>
      </c>
      <c r="M2786">
        <v>0</v>
      </c>
    </row>
    <row r="2787" spans="1:15" x14ac:dyDescent="0.25">
      <c r="A2787" t="str">
        <f t="shared" si="43"/>
        <v>62 DayJanuary-March 2025NHS Ayrshire &amp; ArranUpper GI - Oesophagogastric</v>
      </c>
      <c r="B2787" t="s">
        <v>262</v>
      </c>
      <c r="C2787" t="s">
        <v>259</v>
      </c>
      <c r="D2787" t="s">
        <v>163</v>
      </c>
      <c r="E2787" t="s">
        <v>204</v>
      </c>
      <c r="F2787">
        <v>32</v>
      </c>
      <c r="G2787" t="s">
        <v>311</v>
      </c>
      <c r="H2787" t="s">
        <v>286</v>
      </c>
      <c r="I2787">
        <v>1</v>
      </c>
      <c r="J2787">
        <v>5.2631578947368398</v>
      </c>
      <c r="K2787">
        <v>18</v>
      </c>
      <c r="L2787">
        <v>4</v>
      </c>
      <c r="M2787">
        <v>2</v>
      </c>
      <c r="N2787">
        <v>59</v>
      </c>
    </row>
    <row r="2788" spans="1:15" x14ac:dyDescent="0.25">
      <c r="A2788" t="str">
        <f t="shared" si="43"/>
        <v>62 DayJanuary-March 2025NHS Ayrshire &amp; ArranUrological</v>
      </c>
      <c r="B2788" t="s">
        <v>262</v>
      </c>
      <c r="C2788" t="s">
        <v>259</v>
      </c>
      <c r="D2788" t="s">
        <v>163</v>
      </c>
      <c r="E2788" t="s">
        <v>205</v>
      </c>
      <c r="F2788">
        <v>130</v>
      </c>
      <c r="G2788" t="s">
        <v>308</v>
      </c>
      <c r="H2788" t="s">
        <v>469</v>
      </c>
      <c r="I2788">
        <v>0</v>
      </c>
      <c r="J2788">
        <v>0</v>
      </c>
      <c r="K2788">
        <v>81</v>
      </c>
      <c r="L2788">
        <v>9</v>
      </c>
      <c r="M2788">
        <v>34</v>
      </c>
      <c r="N2788">
        <v>29</v>
      </c>
      <c r="O2788">
        <v>17</v>
      </c>
    </row>
    <row r="2789" spans="1:15" x14ac:dyDescent="0.25">
      <c r="A2789" t="str">
        <f t="shared" si="43"/>
        <v>62 DayJanuary-March 2025NHS Ayrshire &amp; ArranUrology - Bladder</v>
      </c>
      <c r="B2789" t="s">
        <v>262</v>
      </c>
      <c r="C2789" t="s">
        <v>259</v>
      </c>
      <c r="D2789" t="s">
        <v>163</v>
      </c>
      <c r="E2789" t="s">
        <v>206</v>
      </c>
      <c r="F2789">
        <v>5</v>
      </c>
      <c r="G2789" t="s">
        <v>316</v>
      </c>
      <c r="H2789" t="s">
        <v>313</v>
      </c>
      <c r="I2789">
        <v>0</v>
      </c>
      <c r="J2789">
        <v>0</v>
      </c>
      <c r="K2789">
        <v>4</v>
      </c>
      <c r="L2789">
        <v>0</v>
      </c>
      <c r="M2789">
        <v>0</v>
      </c>
    </row>
    <row r="2790" spans="1:15" x14ac:dyDescent="0.25">
      <c r="A2790" t="str">
        <f t="shared" si="43"/>
        <v>62 DayJanuary-March 2025NHS Ayrshire &amp; ArranUrology - Other</v>
      </c>
      <c r="B2790" t="s">
        <v>262</v>
      </c>
      <c r="C2790" t="s">
        <v>259</v>
      </c>
      <c r="D2790" t="s">
        <v>163</v>
      </c>
      <c r="E2790" t="s">
        <v>207</v>
      </c>
      <c r="F2790">
        <v>17</v>
      </c>
      <c r="G2790" t="s">
        <v>321</v>
      </c>
      <c r="H2790" t="s">
        <v>322</v>
      </c>
      <c r="I2790">
        <v>0</v>
      </c>
      <c r="J2790">
        <v>0</v>
      </c>
      <c r="K2790">
        <v>8</v>
      </c>
      <c r="L2790">
        <v>0</v>
      </c>
      <c r="M2790">
        <v>6</v>
      </c>
      <c r="O2790">
        <v>30</v>
      </c>
    </row>
    <row r="2791" spans="1:15" x14ac:dyDescent="0.25">
      <c r="A2791" t="str">
        <f t="shared" si="43"/>
        <v>62 DayJanuary-March 2025NHS Ayrshire &amp; ArranUrology - Prostate</v>
      </c>
      <c r="B2791" t="s">
        <v>262</v>
      </c>
      <c r="C2791" t="s">
        <v>259</v>
      </c>
      <c r="D2791" t="s">
        <v>163</v>
      </c>
      <c r="E2791" t="s">
        <v>208</v>
      </c>
      <c r="F2791">
        <v>108</v>
      </c>
      <c r="G2791" t="s">
        <v>386</v>
      </c>
      <c r="H2791" t="s">
        <v>355</v>
      </c>
      <c r="I2791">
        <v>0</v>
      </c>
      <c r="J2791">
        <v>0</v>
      </c>
      <c r="K2791">
        <v>69</v>
      </c>
      <c r="L2791">
        <v>9</v>
      </c>
      <c r="M2791">
        <v>28</v>
      </c>
      <c r="N2791">
        <v>29</v>
      </c>
      <c r="O2791">
        <v>10</v>
      </c>
    </row>
    <row r="2792" spans="1:15" x14ac:dyDescent="0.25">
      <c r="A2792" t="str">
        <f t="shared" si="43"/>
        <v>62 DayJanuary-March 2025NHS BordersAll Cancer Types*</v>
      </c>
      <c r="B2792" t="s">
        <v>262</v>
      </c>
      <c r="C2792" t="s">
        <v>259</v>
      </c>
      <c r="D2792" t="s">
        <v>164</v>
      </c>
      <c r="E2792" t="s">
        <v>198</v>
      </c>
      <c r="F2792">
        <v>138</v>
      </c>
      <c r="G2792" t="s">
        <v>347</v>
      </c>
      <c r="H2792" t="s">
        <v>375</v>
      </c>
      <c r="I2792">
        <v>0</v>
      </c>
      <c r="J2792">
        <v>0</v>
      </c>
      <c r="K2792">
        <v>68</v>
      </c>
      <c r="L2792">
        <v>16</v>
      </c>
      <c r="M2792">
        <v>7</v>
      </c>
      <c r="N2792">
        <v>16</v>
      </c>
      <c r="O2792">
        <v>14</v>
      </c>
    </row>
    <row r="2793" spans="1:15" x14ac:dyDescent="0.25">
      <c r="A2793" t="str">
        <f t="shared" si="43"/>
        <v>62 DayJanuary-March 2025NHS BordersAll Cancer Types* (screened excluded)</v>
      </c>
      <c r="B2793" t="s">
        <v>262</v>
      </c>
      <c r="C2793" t="s">
        <v>259</v>
      </c>
      <c r="D2793" t="s">
        <v>164</v>
      </c>
      <c r="E2793" t="s">
        <v>199</v>
      </c>
      <c r="F2793">
        <v>135</v>
      </c>
      <c r="G2793" t="s">
        <v>347</v>
      </c>
      <c r="H2793" t="s">
        <v>317</v>
      </c>
      <c r="I2793">
        <v>0</v>
      </c>
      <c r="J2793">
        <v>0</v>
      </c>
      <c r="K2793">
        <v>65</v>
      </c>
      <c r="L2793">
        <v>15</v>
      </c>
      <c r="M2793">
        <v>6</v>
      </c>
      <c r="N2793">
        <v>16</v>
      </c>
      <c r="O2793">
        <v>14</v>
      </c>
    </row>
    <row r="2794" spans="1:15" x14ac:dyDescent="0.25">
      <c r="A2794" t="str">
        <f t="shared" si="43"/>
        <v>62 DayJanuary-March 2025NHS BordersAll Cancer Types* (screened only)</v>
      </c>
      <c r="B2794" t="s">
        <v>262</v>
      </c>
      <c r="C2794" t="s">
        <v>259</v>
      </c>
      <c r="D2794" t="s">
        <v>164</v>
      </c>
      <c r="E2794" t="s">
        <v>200</v>
      </c>
      <c r="F2794">
        <v>3</v>
      </c>
      <c r="G2794" t="s">
        <v>266</v>
      </c>
      <c r="H2794" t="s">
        <v>320</v>
      </c>
      <c r="I2794">
        <v>0</v>
      </c>
      <c r="J2794">
        <v>0</v>
      </c>
      <c r="K2794">
        <v>3</v>
      </c>
      <c r="L2794">
        <v>1</v>
      </c>
      <c r="M2794">
        <v>1</v>
      </c>
    </row>
    <row r="2795" spans="1:15" x14ac:dyDescent="0.25">
      <c r="A2795" t="str">
        <f t="shared" si="43"/>
        <v>62 DayJanuary-March 2025NHS BordersBreast</v>
      </c>
      <c r="B2795" t="s">
        <v>262</v>
      </c>
      <c r="C2795" t="s">
        <v>259</v>
      </c>
      <c r="D2795" t="s">
        <v>164</v>
      </c>
      <c r="E2795" t="s">
        <v>22</v>
      </c>
      <c r="F2795">
        <v>15</v>
      </c>
      <c r="G2795" t="s">
        <v>316</v>
      </c>
      <c r="H2795" t="s">
        <v>287</v>
      </c>
      <c r="I2795">
        <v>0</v>
      </c>
      <c r="J2795">
        <v>0</v>
      </c>
      <c r="K2795">
        <v>14</v>
      </c>
      <c r="L2795">
        <v>2</v>
      </c>
      <c r="M2795">
        <v>2</v>
      </c>
    </row>
    <row r="2796" spans="1:15" x14ac:dyDescent="0.25">
      <c r="A2796" t="str">
        <f t="shared" si="43"/>
        <v>62 DayJanuary-March 2025NHS BordersBreast (screened excluded)</v>
      </c>
      <c r="B2796" t="s">
        <v>262</v>
      </c>
      <c r="C2796" t="s">
        <v>259</v>
      </c>
      <c r="D2796" t="s">
        <v>164</v>
      </c>
      <c r="E2796" t="s">
        <v>201</v>
      </c>
      <c r="F2796">
        <v>15</v>
      </c>
      <c r="G2796" t="s">
        <v>316</v>
      </c>
      <c r="H2796" t="s">
        <v>287</v>
      </c>
      <c r="I2796">
        <v>0</v>
      </c>
      <c r="J2796">
        <v>0</v>
      </c>
      <c r="K2796">
        <v>14</v>
      </c>
      <c r="L2796">
        <v>2</v>
      </c>
      <c r="M2796">
        <v>2</v>
      </c>
    </row>
    <row r="2797" spans="1:15" x14ac:dyDescent="0.25">
      <c r="A2797" t="str">
        <f t="shared" si="43"/>
        <v>62 DayJanuary-March 2025NHS BordersColorectal</v>
      </c>
      <c r="B2797" t="s">
        <v>262</v>
      </c>
      <c r="C2797" t="s">
        <v>259</v>
      </c>
      <c r="D2797" t="s">
        <v>164</v>
      </c>
      <c r="E2797" t="s">
        <v>26</v>
      </c>
      <c r="F2797">
        <v>17</v>
      </c>
      <c r="G2797" t="s">
        <v>322</v>
      </c>
      <c r="H2797" t="s">
        <v>321</v>
      </c>
      <c r="I2797">
        <v>0</v>
      </c>
      <c r="J2797">
        <v>0</v>
      </c>
      <c r="K2797">
        <v>9</v>
      </c>
      <c r="L2797">
        <v>1</v>
      </c>
      <c r="M2797">
        <v>3</v>
      </c>
      <c r="O2797">
        <v>36</v>
      </c>
    </row>
    <row r="2798" spans="1:15" x14ac:dyDescent="0.25">
      <c r="A2798" t="str">
        <f t="shared" si="43"/>
        <v>62 DayJanuary-March 2025NHS BordersColorectal (screened excluded)</v>
      </c>
      <c r="B2798" t="s">
        <v>262</v>
      </c>
      <c r="C2798" t="s">
        <v>259</v>
      </c>
      <c r="D2798" t="s">
        <v>164</v>
      </c>
      <c r="E2798" t="s">
        <v>27</v>
      </c>
      <c r="F2798">
        <v>14</v>
      </c>
      <c r="G2798" t="s">
        <v>322</v>
      </c>
      <c r="H2798" t="s">
        <v>274</v>
      </c>
      <c r="I2798">
        <v>0</v>
      </c>
      <c r="J2798">
        <v>0</v>
      </c>
      <c r="K2798">
        <v>6</v>
      </c>
      <c r="L2798">
        <v>0</v>
      </c>
      <c r="M2798">
        <v>2</v>
      </c>
    </row>
    <row r="2799" spans="1:15" x14ac:dyDescent="0.25">
      <c r="A2799" t="str">
        <f t="shared" si="43"/>
        <v>62 DayJanuary-March 2025NHS BordersColorectal (screened only)</v>
      </c>
      <c r="B2799" t="s">
        <v>262</v>
      </c>
      <c r="C2799" t="s">
        <v>259</v>
      </c>
      <c r="D2799" t="s">
        <v>164</v>
      </c>
      <c r="E2799" t="s">
        <v>28</v>
      </c>
      <c r="F2799">
        <v>3</v>
      </c>
      <c r="G2799" t="s">
        <v>266</v>
      </c>
      <c r="H2799" t="s">
        <v>320</v>
      </c>
      <c r="I2799">
        <v>0</v>
      </c>
      <c r="J2799">
        <v>0</v>
      </c>
      <c r="K2799">
        <v>3</v>
      </c>
      <c r="L2799">
        <v>1</v>
      </c>
      <c r="M2799">
        <v>1</v>
      </c>
    </row>
    <row r="2800" spans="1:15" x14ac:dyDescent="0.25">
      <c r="A2800" t="str">
        <f t="shared" si="43"/>
        <v>62 DayJanuary-March 2025NHS BordersHead &amp; Neck</v>
      </c>
      <c r="B2800" t="s">
        <v>262</v>
      </c>
      <c r="C2800" t="s">
        <v>259</v>
      </c>
      <c r="D2800" t="s">
        <v>164</v>
      </c>
      <c r="E2800" t="s">
        <v>29</v>
      </c>
      <c r="F2800">
        <v>11</v>
      </c>
      <c r="G2800" t="s">
        <v>322</v>
      </c>
      <c r="H2800" t="s">
        <v>320</v>
      </c>
      <c r="I2800">
        <v>0</v>
      </c>
      <c r="J2800">
        <v>0</v>
      </c>
      <c r="K2800">
        <v>3</v>
      </c>
      <c r="L2800">
        <v>0</v>
      </c>
      <c r="M2800">
        <v>0</v>
      </c>
    </row>
    <row r="2801" spans="1:15" x14ac:dyDescent="0.25">
      <c r="A2801" t="str">
        <f t="shared" si="43"/>
        <v>62 DayJanuary-March 2025NHS BordersLung</v>
      </c>
      <c r="B2801" t="s">
        <v>262</v>
      </c>
      <c r="C2801" t="s">
        <v>259</v>
      </c>
      <c r="D2801" t="s">
        <v>164</v>
      </c>
      <c r="E2801" t="s">
        <v>30</v>
      </c>
      <c r="F2801">
        <v>10</v>
      </c>
      <c r="G2801" t="s">
        <v>272</v>
      </c>
      <c r="H2801" t="s">
        <v>320</v>
      </c>
      <c r="I2801">
        <v>0</v>
      </c>
      <c r="J2801">
        <v>0</v>
      </c>
      <c r="K2801">
        <v>3</v>
      </c>
      <c r="L2801">
        <v>0</v>
      </c>
      <c r="M2801">
        <v>1</v>
      </c>
    </row>
    <row r="2802" spans="1:15" x14ac:dyDescent="0.25">
      <c r="A2802" t="str">
        <f t="shared" si="43"/>
        <v>62 DayJanuary-March 2025NHS BordersLymphoma</v>
      </c>
      <c r="B2802" t="s">
        <v>262</v>
      </c>
      <c r="C2802" t="s">
        <v>259</v>
      </c>
      <c r="D2802" t="s">
        <v>164</v>
      </c>
      <c r="E2802" t="s">
        <v>31</v>
      </c>
      <c r="F2802">
        <v>2</v>
      </c>
      <c r="G2802" t="s">
        <v>306</v>
      </c>
      <c r="H2802" t="s">
        <v>266</v>
      </c>
      <c r="I2802">
        <v>0</v>
      </c>
      <c r="J2802" t="e">
        <v>#NUM!</v>
      </c>
      <c r="K2802">
        <v>0</v>
      </c>
      <c r="L2802">
        <v>0</v>
      </c>
      <c r="M2802">
        <v>0</v>
      </c>
    </row>
    <row r="2803" spans="1:15" x14ac:dyDescent="0.25">
      <c r="A2803" t="str">
        <f t="shared" si="43"/>
        <v>62 DayJanuary-March 2025NHS BordersMelanoma</v>
      </c>
      <c r="B2803" t="s">
        <v>262</v>
      </c>
      <c r="C2803" t="s">
        <v>259</v>
      </c>
      <c r="D2803" t="s">
        <v>164</v>
      </c>
      <c r="E2803" t="s">
        <v>32</v>
      </c>
      <c r="F2803">
        <v>8</v>
      </c>
      <c r="G2803" t="s">
        <v>272</v>
      </c>
      <c r="H2803" t="s">
        <v>316</v>
      </c>
      <c r="I2803">
        <v>0</v>
      </c>
      <c r="J2803">
        <v>0</v>
      </c>
      <c r="K2803">
        <v>1</v>
      </c>
      <c r="L2803">
        <v>0</v>
      </c>
      <c r="M2803">
        <v>0</v>
      </c>
    </row>
    <row r="2804" spans="1:15" x14ac:dyDescent="0.25">
      <c r="A2804" t="str">
        <f t="shared" si="43"/>
        <v>62 DayJanuary-March 2025NHS BordersOvarian</v>
      </c>
      <c r="B2804" t="s">
        <v>262</v>
      </c>
      <c r="C2804" t="s">
        <v>259</v>
      </c>
      <c r="D2804" t="s">
        <v>164</v>
      </c>
      <c r="E2804" t="s">
        <v>33</v>
      </c>
      <c r="F2804">
        <v>1</v>
      </c>
      <c r="G2804" t="s">
        <v>316</v>
      </c>
      <c r="H2804" t="s">
        <v>266</v>
      </c>
      <c r="I2804">
        <v>0</v>
      </c>
      <c r="J2804" t="e">
        <v>#NUM!</v>
      </c>
      <c r="K2804">
        <v>0</v>
      </c>
      <c r="L2804">
        <v>0</v>
      </c>
      <c r="M2804">
        <v>0</v>
      </c>
    </row>
    <row r="2805" spans="1:15" x14ac:dyDescent="0.25">
      <c r="A2805" t="str">
        <f t="shared" si="43"/>
        <v>62 DayJanuary-March 2025NHS BordersUpper GI</v>
      </c>
      <c r="B2805" t="s">
        <v>262</v>
      </c>
      <c r="C2805" t="s">
        <v>259</v>
      </c>
      <c r="D2805" t="s">
        <v>164</v>
      </c>
      <c r="E2805" t="s">
        <v>34</v>
      </c>
      <c r="F2805">
        <v>11</v>
      </c>
      <c r="G2805" t="s">
        <v>324</v>
      </c>
      <c r="H2805" t="s">
        <v>316</v>
      </c>
      <c r="I2805">
        <v>0</v>
      </c>
      <c r="J2805">
        <v>0</v>
      </c>
      <c r="K2805">
        <v>1</v>
      </c>
      <c r="L2805">
        <v>0</v>
      </c>
      <c r="M2805">
        <v>0</v>
      </c>
    </row>
    <row r="2806" spans="1:15" x14ac:dyDescent="0.25">
      <c r="A2806" t="str">
        <f t="shared" si="43"/>
        <v>62 DayJanuary-March 2025NHS BordersUpper GI - Hepatopancreatobiliary</v>
      </c>
      <c r="B2806" t="s">
        <v>262</v>
      </c>
      <c r="C2806" t="s">
        <v>259</v>
      </c>
      <c r="D2806" t="s">
        <v>164</v>
      </c>
      <c r="E2806" t="s">
        <v>203</v>
      </c>
      <c r="F2806">
        <v>3</v>
      </c>
      <c r="G2806" t="s">
        <v>320</v>
      </c>
      <c r="H2806" t="s">
        <v>266</v>
      </c>
      <c r="I2806">
        <v>0</v>
      </c>
      <c r="J2806" t="e">
        <v>#NUM!</v>
      </c>
      <c r="K2806">
        <v>0</v>
      </c>
      <c r="L2806">
        <v>0</v>
      </c>
      <c r="M2806">
        <v>0</v>
      </c>
    </row>
    <row r="2807" spans="1:15" x14ac:dyDescent="0.25">
      <c r="A2807" t="str">
        <f t="shared" si="43"/>
        <v>62 DayJanuary-March 2025NHS BordersUpper GI - Oesophagogastric</v>
      </c>
      <c r="B2807" t="s">
        <v>262</v>
      </c>
      <c r="C2807" t="s">
        <v>259</v>
      </c>
      <c r="D2807" t="s">
        <v>164</v>
      </c>
      <c r="E2807" t="s">
        <v>204</v>
      </c>
      <c r="F2807">
        <v>8</v>
      </c>
      <c r="G2807" t="s">
        <v>272</v>
      </c>
      <c r="H2807" t="s">
        <v>316</v>
      </c>
      <c r="I2807">
        <v>0</v>
      </c>
      <c r="J2807">
        <v>0</v>
      </c>
      <c r="K2807">
        <v>1</v>
      </c>
      <c r="L2807">
        <v>0</v>
      </c>
      <c r="M2807">
        <v>0</v>
      </c>
    </row>
    <row r="2808" spans="1:15" x14ac:dyDescent="0.25">
      <c r="A2808" t="str">
        <f t="shared" si="43"/>
        <v>62 DayJanuary-March 2025NHS BordersUrological</v>
      </c>
      <c r="B2808" t="s">
        <v>262</v>
      </c>
      <c r="C2808" t="s">
        <v>259</v>
      </c>
      <c r="D2808" t="s">
        <v>164</v>
      </c>
      <c r="E2808" t="s">
        <v>205</v>
      </c>
      <c r="F2808">
        <v>63</v>
      </c>
      <c r="G2808" t="s">
        <v>328</v>
      </c>
      <c r="H2808" t="s">
        <v>309</v>
      </c>
      <c r="I2808">
        <v>0</v>
      </c>
      <c r="J2808">
        <v>0</v>
      </c>
      <c r="K2808">
        <v>37</v>
      </c>
      <c r="L2808">
        <v>13</v>
      </c>
      <c r="M2808">
        <v>1</v>
      </c>
      <c r="N2808">
        <v>20</v>
      </c>
    </row>
    <row r="2809" spans="1:15" x14ac:dyDescent="0.25">
      <c r="A2809" t="str">
        <f t="shared" si="43"/>
        <v>62 DayJanuary-March 2025NHS BordersUrology - Bladder</v>
      </c>
      <c r="B2809" t="s">
        <v>262</v>
      </c>
      <c r="C2809" t="s">
        <v>259</v>
      </c>
      <c r="D2809" t="s">
        <v>164</v>
      </c>
      <c r="E2809" t="s">
        <v>206</v>
      </c>
      <c r="F2809">
        <v>2</v>
      </c>
      <c r="G2809" t="s">
        <v>266</v>
      </c>
      <c r="H2809" t="s">
        <v>306</v>
      </c>
      <c r="I2809">
        <v>0</v>
      </c>
      <c r="J2809">
        <v>0</v>
      </c>
      <c r="K2809">
        <v>2</v>
      </c>
      <c r="L2809">
        <v>2</v>
      </c>
      <c r="M2809">
        <v>0</v>
      </c>
    </row>
    <row r="2810" spans="1:15" x14ac:dyDescent="0.25">
      <c r="A2810" t="str">
        <f t="shared" si="43"/>
        <v>62 DayJanuary-March 2025NHS BordersUrology - Other</v>
      </c>
      <c r="B2810" t="s">
        <v>262</v>
      </c>
      <c r="C2810" t="s">
        <v>259</v>
      </c>
      <c r="D2810" t="s">
        <v>164</v>
      </c>
      <c r="E2810" t="s">
        <v>207</v>
      </c>
      <c r="F2810">
        <v>5</v>
      </c>
      <c r="G2810" t="s">
        <v>313</v>
      </c>
      <c r="H2810" t="s">
        <v>316</v>
      </c>
      <c r="I2810">
        <v>0</v>
      </c>
      <c r="J2810">
        <v>0</v>
      </c>
      <c r="K2810">
        <v>1</v>
      </c>
      <c r="L2810">
        <v>1</v>
      </c>
      <c r="M2810">
        <v>0</v>
      </c>
    </row>
    <row r="2811" spans="1:15" x14ac:dyDescent="0.25">
      <c r="A2811" t="str">
        <f t="shared" si="43"/>
        <v>62 DayJanuary-March 2025NHS BordersUrology - Prostate</v>
      </c>
      <c r="B2811" t="s">
        <v>262</v>
      </c>
      <c r="C2811" t="s">
        <v>259</v>
      </c>
      <c r="D2811" t="s">
        <v>164</v>
      </c>
      <c r="E2811" t="s">
        <v>208</v>
      </c>
      <c r="F2811">
        <v>56</v>
      </c>
      <c r="G2811" t="s">
        <v>356</v>
      </c>
      <c r="H2811" t="s">
        <v>337</v>
      </c>
      <c r="I2811">
        <v>0</v>
      </c>
      <c r="J2811">
        <v>0</v>
      </c>
      <c r="K2811">
        <v>34</v>
      </c>
      <c r="L2811">
        <v>10</v>
      </c>
      <c r="M2811">
        <v>1</v>
      </c>
      <c r="N2811">
        <v>26</v>
      </c>
    </row>
    <row r="2812" spans="1:15" x14ac:dyDescent="0.25">
      <c r="A2812" t="str">
        <f t="shared" si="43"/>
        <v>62 DayJanuary-March 2025NHS Dumfries &amp; GallowayAll Cancer Types*</v>
      </c>
      <c r="B2812" t="s">
        <v>262</v>
      </c>
      <c r="C2812" t="s">
        <v>259</v>
      </c>
      <c r="D2812" t="s">
        <v>165</v>
      </c>
      <c r="E2812" t="s">
        <v>198</v>
      </c>
      <c r="F2812">
        <v>248</v>
      </c>
      <c r="G2812" t="s">
        <v>319</v>
      </c>
      <c r="H2812" t="s">
        <v>282</v>
      </c>
      <c r="I2812">
        <v>3</v>
      </c>
      <c r="J2812">
        <v>2.2222222222222201</v>
      </c>
      <c r="K2812">
        <v>132</v>
      </c>
      <c r="L2812">
        <v>22</v>
      </c>
      <c r="M2812">
        <v>32</v>
      </c>
      <c r="N2812">
        <v>11</v>
      </c>
      <c r="O2812">
        <v>34</v>
      </c>
    </row>
    <row r="2813" spans="1:15" x14ac:dyDescent="0.25">
      <c r="A2813" t="str">
        <f t="shared" si="43"/>
        <v>62 DayJanuary-March 2025NHS Dumfries &amp; GallowayAll Cancer Types* (screened excluded)</v>
      </c>
      <c r="B2813" t="s">
        <v>262</v>
      </c>
      <c r="C2813" t="s">
        <v>259</v>
      </c>
      <c r="D2813" t="s">
        <v>165</v>
      </c>
      <c r="E2813" t="s">
        <v>199</v>
      </c>
      <c r="F2813">
        <v>239</v>
      </c>
      <c r="G2813" t="s">
        <v>319</v>
      </c>
      <c r="H2813" t="s">
        <v>502</v>
      </c>
      <c r="I2813">
        <v>2</v>
      </c>
      <c r="J2813">
        <v>1.5873015873015901</v>
      </c>
      <c r="K2813">
        <v>124</v>
      </c>
      <c r="L2813">
        <v>18</v>
      </c>
      <c r="M2813">
        <v>28</v>
      </c>
      <c r="N2813">
        <v>12</v>
      </c>
      <c r="O2813">
        <v>38</v>
      </c>
    </row>
    <row r="2814" spans="1:15" x14ac:dyDescent="0.25">
      <c r="A2814" t="str">
        <f t="shared" si="43"/>
        <v>62 DayJanuary-March 2025NHS Dumfries &amp; GallowayAll Cancer Types* (screened only)</v>
      </c>
      <c r="B2814" t="s">
        <v>262</v>
      </c>
      <c r="C2814" t="s">
        <v>259</v>
      </c>
      <c r="D2814" t="s">
        <v>165</v>
      </c>
      <c r="E2814" t="s">
        <v>200</v>
      </c>
      <c r="F2814">
        <v>9</v>
      </c>
      <c r="G2814" t="s">
        <v>266</v>
      </c>
      <c r="H2814" t="s">
        <v>321</v>
      </c>
      <c r="I2814">
        <v>1</v>
      </c>
      <c r="J2814">
        <v>11.1111111111111</v>
      </c>
      <c r="K2814">
        <v>8</v>
      </c>
      <c r="L2814">
        <v>4</v>
      </c>
      <c r="M2814">
        <v>4</v>
      </c>
      <c r="N2814">
        <v>10</v>
      </c>
      <c r="O2814">
        <v>27</v>
      </c>
    </row>
    <row r="2815" spans="1:15" x14ac:dyDescent="0.25">
      <c r="A2815" t="str">
        <f t="shared" si="43"/>
        <v>62 DayJanuary-March 2025NHS Dumfries &amp; GallowayBreast</v>
      </c>
      <c r="B2815" t="s">
        <v>262</v>
      </c>
      <c r="C2815" t="s">
        <v>259</v>
      </c>
      <c r="D2815" t="s">
        <v>165</v>
      </c>
      <c r="E2815" t="s">
        <v>22</v>
      </c>
      <c r="F2815">
        <v>23</v>
      </c>
      <c r="G2815" t="s">
        <v>313</v>
      </c>
      <c r="H2815" t="s">
        <v>286</v>
      </c>
      <c r="I2815">
        <v>0</v>
      </c>
      <c r="J2815">
        <v>0</v>
      </c>
      <c r="K2815">
        <v>19</v>
      </c>
      <c r="L2815">
        <v>1</v>
      </c>
      <c r="M2815">
        <v>2</v>
      </c>
    </row>
    <row r="2816" spans="1:15" x14ac:dyDescent="0.25">
      <c r="A2816" t="str">
        <f t="shared" si="43"/>
        <v>62 DayJanuary-March 2025NHS Dumfries &amp; GallowayBreast (screened excluded)</v>
      </c>
      <c r="B2816" t="s">
        <v>262</v>
      </c>
      <c r="C2816" t="s">
        <v>259</v>
      </c>
      <c r="D2816" t="s">
        <v>165</v>
      </c>
      <c r="E2816" t="s">
        <v>201</v>
      </c>
      <c r="F2816">
        <v>23</v>
      </c>
      <c r="G2816" t="s">
        <v>313</v>
      </c>
      <c r="H2816" t="s">
        <v>286</v>
      </c>
      <c r="I2816">
        <v>0</v>
      </c>
      <c r="J2816">
        <v>0</v>
      </c>
      <c r="K2816">
        <v>19</v>
      </c>
      <c r="L2816">
        <v>1</v>
      </c>
      <c r="M2816">
        <v>2</v>
      </c>
    </row>
    <row r="2817" spans="1:15" x14ac:dyDescent="0.25">
      <c r="A2817" t="str">
        <f t="shared" si="43"/>
        <v>62 DayJanuary-March 2025NHS Dumfries &amp; GallowayCervical</v>
      </c>
      <c r="B2817" t="s">
        <v>262</v>
      </c>
      <c r="C2817" t="s">
        <v>259</v>
      </c>
      <c r="D2817" t="s">
        <v>165</v>
      </c>
      <c r="E2817" t="s">
        <v>23</v>
      </c>
      <c r="F2817">
        <v>3</v>
      </c>
      <c r="G2817" t="s">
        <v>316</v>
      </c>
      <c r="H2817" t="s">
        <v>306</v>
      </c>
      <c r="I2817">
        <v>0</v>
      </c>
      <c r="J2817">
        <v>0</v>
      </c>
      <c r="K2817">
        <v>2</v>
      </c>
      <c r="L2817">
        <v>0</v>
      </c>
      <c r="M2817">
        <v>2</v>
      </c>
    </row>
    <row r="2818" spans="1:15" x14ac:dyDescent="0.25">
      <c r="A2818" t="str">
        <f t="shared" si="43"/>
        <v>62 DayJanuary-March 2025NHS Dumfries &amp; GallowayCervical (screened excluded)</v>
      </c>
      <c r="B2818" t="s">
        <v>262</v>
      </c>
      <c r="C2818" t="s">
        <v>259</v>
      </c>
      <c r="D2818" t="s">
        <v>165</v>
      </c>
      <c r="E2818" t="s">
        <v>24</v>
      </c>
      <c r="F2818">
        <v>2</v>
      </c>
      <c r="G2818" t="s">
        <v>316</v>
      </c>
      <c r="H2818" t="s">
        <v>316</v>
      </c>
      <c r="I2818">
        <v>0</v>
      </c>
      <c r="J2818">
        <v>0</v>
      </c>
      <c r="K2818">
        <v>1</v>
      </c>
      <c r="L2818">
        <v>0</v>
      </c>
      <c r="M2818">
        <v>1</v>
      </c>
    </row>
    <row r="2819" spans="1:15" x14ac:dyDescent="0.25">
      <c r="A2819" t="str">
        <f t="shared" ref="A2819:A2882" si="44">CONCATENATE(B2819,C2819,D2819,E2819)</f>
        <v>62 DayJanuary-March 2025NHS Dumfries &amp; GallowayCervical (screened only)</v>
      </c>
      <c r="B2819" t="s">
        <v>262</v>
      </c>
      <c r="C2819" t="s">
        <v>259</v>
      </c>
      <c r="D2819" t="s">
        <v>165</v>
      </c>
      <c r="E2819" t="s">
        <v>25</v>
      </c>
      <c r="F2819">
        <v>1</v>
      </c>
      <c r="G2819" t="s">
        <v>266</v>
      </c>
      <c r="H2819" t="s">
        <v>316</v>
      </c>
      <c r="I2819">
        <v>0</v>
      </c>
      <c r="J2819">
        <v>0</v>
      </c>
      <c r="K2819">
        <v>1</v>
      </c>
      <c r="L2819">
        <v>0</v>
      </c>
      <c r="M2819">
        <v>1</v>
      </c>
    </row>
    <row r="2820" spans="1:15" x14ac:dyDescent="0.25">
      <c r="A2820" t="str">
        <f t="shared" si="44"/>
        <v>62 DayJanuary-March 2025NHS Dumfries &amp; GallowayColorectal</v>
      </c>
      <c r="B2820" t="s">
        <v>262</v>
      </c>
      <c r="C2820" t="s">
        <v>259</v>
      </c>
      <c r="D2820" t="s">
        <v>165</v>
      </c>
      <c r="E2820" t="s">
        <v>26</v>
      </c>
      <c r="F2820">
        <v>29</v>
      </c>
      <c r="G2820" t="s">
        <v>274</v>
      </c>
      <c r="H2820" t="s">
        <v>345</v>
      </c>
      <c r="I2820">
        <v>3</v>
      </c>
      <c r="J2820">
        <v>13.0434782608696</v>
      </c>
      <c r="K2820">
        <v>20</v>
      </c>
      <c r="L2820">
        <v>6</v>
      </c>
      <c r="M2820">
        <v>7</v>
      </c>
      <c r="N2820">
        <v>10</v>
      </c>
      <c r="O2820">
        <v>34</v>
      </c>
    </row>
    <row r="2821" spans="1:15" x14ac:dyDescent="0.25">
      <c r="A2821" t="str">
        <f t="shared" si="44"/>
        <v>62 DayJanuary-March 2025NHS Dumfries &amp; GallowayColorectal (screened excluded)</v>
      </c>
      <c r="B2821" t="s">
        <v>262</v>
      </c>
      <c r="C2821" t="s">
        <v>259</v>
      </c>
      <c r="D2821" t="s">
        <v>165</v>
      </c>
      <c r="E2821" t="s">
        <v>27</v>
      </c>
      <c r="F2821">
        <v>21</v>
      </c>
      <c r="G2821" t="s">
        <v>274</v>
      </c>
      <c r="H2821" t="s">
        <v>284</v>
      </c>
      <c r="I2821">
        <v>2</v>
      </c>
      <c r="J2821">
        <v>13.3333333333333</v>
      </c>
      <c r="K2821">
        <v>13</v>
      </c>
      <c r="L2821">
        <v>2</v>
      </c>
      <c r="M2821">
        <v>4</v>
      </c>
      <c r="O2821">
        <v>28</v>
      </c>
    </row>
    <row r="2822" spans="1:15" x14ac:dyDescent="0.25">
      <c r="A2822" t="str">
        <f t="shared" si="44"/>
        <v>62 DayJanuary-March 2025NHS Dumfries &amp; GallowayColorectal (screened only)</v>
      </c>
      <c r="B2822" t="s">
        <v>262</v>
      </c>
      <c r="C2822" t="s">
        <v>259</v>
      </c>
      <c r="D2822" t="s">
        <v>165</v>
      </c>
      <c r="E2822" t="s">
        <v>28</v>
      </c>
      <c r="F2822">
        <v>8</v>
      </c>
      <c r="G2822" t="s">
        <v>266</v>
      </c>
      <c r="H2822" t="s">
        <v>322</v>
      </c>
      <c r="I2822">
        <v>1</v>
      </c>
      <c r="J2822">
        <v>12.5</v>
      </c>
      <c r="K2822">
        <v>7</v>
      </c>
      <c r="L2822">
        <v>4</v>
      </c>
      <c r="M2822">
        <v>3</v>
      </c>
      <c r="N2822">
        <v>10</v>
      </c>
      <c r="O2822">
        <v>34</v>
      </c>
    </row>
    <row r="2823" spans="1:15" x14ac:dyDescent="0.25">
      <c r="A2823" t="str">
        <f t="shared" si="44"/>
        <v>62 DayJanuary-March 2025NHS Dumfries &amp; GallowayHead &amp; Neck</v>
      </c>
      <c r="B2823" t="s">
        <v>262</v>
      </c>
      <c r="C2823" t="s">
        <v>259</v>
      </c>
      <c r="D2823" t="s">
        <v>165</v>
      </c>
      <c r="E2823" t="s">
        <v>29</v>
      </c>
      <c r="F2823">
        <v>9</v>
      </c>
      <c r="G2823" t="s">
        <v>312</v>
      </c>
      <c r="H2823" t="s">
        <v>313</v>
      </c>
      <c r="I2823">
        <v>0</v>
      </c>
      <c r="J2823">
        <v>0</v>
      </c>
      <c r="K2823">
        <v>4</v>
      </c>
      <c r="L2823">
        <v>0</v>
      </c>
      <c r="M2823">
        <v>1</v>
      </c>
    </row>
    <row r="2824" spans="1:15" x14ac:dyDescent="0.25">
      <c r="A2824" t="str">
        <f t="shared" si="44"/>
        <v>62 DayJanuary-March 2025NHS Dumfries &amp; GallowayLung</v>
      </c>
      <c r="B2824" t="s">
        <v>262</v>
      </c>
      <c r="C2824" t="s">
        <v>259</v>
      </c>
      <c r="D2824" t="s">
        <v>165</v>
      </c>
      <c r="E2824" t="s">
        <v>30</v>
      </c>
      <c r="F2824">
        <v>32</v>
      </c>
      <c r="G2824" t="s">
        <v>287</v>
      </c>
      <c r="H2824" t="s">
        <v>307</v>
      </c>
      <c r="I2824">
        <v>0</v>
      </c>
      <c r="J2824">
        <v>0</v>
      </c>
      <c r="K2824">
        <v>18</v>
      </c>
      <c r="L2824">
        <v>1</v>
      </c>
      <c r="M2824">
        <v>4</v>
      </c>
      <c r="O2824">
        <v>9</v>
      </c>
    </row>
    <row r="2825" spans="1:15" x14ac:dyDescent="0.25">
      <c r="A2825" t="str">
        <f t="shared" si="44"/>
        <v>62 DayJanuary-March 2025NHS Dumfries &amp; GallowayLymphoma</v>
      </c>
      <c r="B2825" t="s">
        <v>262</v>
      </c>
      <c r="C2825" t="s">
        <v>259</v>
      </c>
      <c r="D2825" t="s">
        <v>165</v>
      </c>
      <c r="E2825" t="s">
        <v>31</v>
      </c>
      <c r="F2825">
        <v>11</v>
      </c>
      <c r="G2825" t="s">
        <v>272</v>
      </c>
      <c r="H2825" t="s">
        <v>313</v>
      </c>
      <c r="I2825">
        <v>0</v>
      </c>
      <c r="J2825">
        <v>0</v>
      </c>
      <c r="K2825">
        <v>4</v>
      </c>
      <c r="L2825">
        <v>1</v>
      </c>
      <c r="M2825">
        <v>1</v>
      </c>
    </row>
    <row r="2826" spans="1:15" x14ac:dyDescent="0.25">
      <c r="A2826" t="str">
        <f t="shared" si="44"/>
        <v>62 DayJanuary-March 2025NHS Dumfries &amp; GallowayMelanoma</v>
      </c>
      <c r="B2826" t="s">
        <v>262</v>
      </c>
      <c r="C2826" t="s">
        <v>259</v>
      </c>
      <c r="D2826" t="s">
        <v>165</v>
      </c>
      <c r="E2826" t="s">
        <v>32</v>
      </c>
      <c r="F2826">
        <v>9</v>
      </c>
      <c r="G2826" t="s">
        <v>320</v>
      </c>
      <c r="H2826" t="s">
        <v>274</v>
      </c>
      <c r="I2826">
        <v>0</v>
      </c>
      <c r="J2826">
        <v>0</v>
      </c>
      <c r="K2826">
        <v>6</v>
      </c>
      <c r="L2826">
        <v>2</v>
      </c>
      <c r="M2826">
        <v>0</v>
      </c>
    </row>
    <row r="2827" spans="1:15" x14ac:dyDescent="0.25">
      <c r="A2827" t="str">
        <f t="shared" si="44"/>
        <v>62 DayJanuary-March 2025NHS Dumfries &amp; GallowayOvarian</v>
      </c>
      <c r="B2827" t="s">
        <v>262</v>
      </c>
      <c r="C2827" t="s">
        <v>259</v>
      </c>
      <c r="D2827" t="s">
        <v>165</v>
      </c>
      <c r="E2827" t="s">
        <v>33</v>
      </c>
      <c r="F2827">
        <v>6</v>
      </c>
      <c r="G2827" t="s">
        <v>313</v>
      </c>
      <c r="H2827" t="s">
        <v>306</v>
      </c>
      <c r="I2827">
        <v>0</v>
      </c>
      <c r="J2827">
        <v>0</v>
      </c>
      <c r="K2827">
        <v>2</v>
      </c>
      <c r="L2827">
        <v>0</v>
      </c>
      <c r="M2827">
        <v>0</v>
      </c>
    </row>
    <row r="2828" spans="1:15" x14ac:dyDescent="0.25">
      <c r="A2828" t="str">
        <f t="shared" si="44"/>
        <v>62 DayJanuary-March 2025NHS Dumfries &amp; GallowayUpper GI</v>
      </c>
      <c r="B2828" t="s">
        <v>262</v>
      </c>
      <c r="C2828" t="s">
        <v>259</v>
      </c>
      <c r="D2828" t="s">
        <v>165</v>
      </c>
      <c r="E2828" t="s">
        <v>34</v>
      </c>
      <c r="F2828">
        <v>31</v>
      </c>
      <c r="G2828" t="s">
        <v>334</v>
      </c>
      <c r="H2828" t="s">
        <v>284</v>
      </c>
      <c r="I2828">
        <v>0</v>
      </c>
      <c r="J2828">
        <v>0</v>
      </c>
      <c r="K2828">
        <v>15</v>
      </c>
      <c r="L2828">
        <v>2</v>
      </c>
      <c r="M2828">
        <v>1</v>
      </c>
    </row>
    <row r="2829" spans="1:15" x14ac:dyDescent="0.25">
      <c r="A2829" t="str">
        <f t="shared" si="44"/>
        <v>62 DayJanuary-March 2025NHS Dumfries &amp; GallowayUpper GI - Hepatopancreatobiliary</v>
      </c>
      <c r="B2829" t="s">
        <v>262</v>
      </c>
      <c r="C2829" t="s">
        <v>259</v>
      </c>
      <c r="D2829" t="s">
        <v>165</v>
      </c>
      <c r="E2829" t="s">
        <v>203</v>
      </c>
      <c r="F2829">
        <v>18</v>
      </c>
      <c r="G2829" t="s">
        <v>272</v>
      </c>
      <c r="H2829" t="s">
        <v>310</v>
      </c>
      <c r="I2829">
        <v>0</v>
      </c>
      <c r="J2829">
        <v>0</v>
      </c>
      <c r="K2829">
        <v>11</v>
      </c>
      <c r="L2829">
        <v>1</v>
      </c>
      <c r="M2829">
        <v>0</v>
      </c>
    </row>
    <row r="2830" spans="1:15" x14ac:dyDescent="0.25">
      <c r="A2830" t="str">
        <f t="shared" si="44"/>
        <v>62 DayJanuary-March 2025NHS Dumfries &amp; GallowayUpper GI - Oesophagogastric</v>
      </c>
      <c r="B2830" t="s">
        <v>262</v>
      </c>
      <c r="C2830" t="s">
        <v>259</v>
      </c>
      <c r="D2830" t="s">
        <v>165</v>
      </c>
      <c r="E2830" t="s">
        <v>204</v>
      </c>
      <c r="F2830">
        <v>13</v>
      </c>
      <c r="G2830" t="s">
        <v>321</v>
      </c>
      <c r="H2830" t="s">
        <v>313</v>
      </c>
      <c r="I2830">
        <v>0</v>
      </c>
      <c r="J2830">
        <v>0</v>
      </c>
      <c r="K2830">
        <v>4</v>
      </c>
      <c r="L2830">
        <v>1</v>
      </c>
      <c r="M2830">
        <v>1</v>
      </c>
    </row>
    <row r="2831" spans="1:15" x14ac:dyDescent="0.25">
      <c r="A2831" t="str">
        <f t="shared" si="44"/>
        <v>62 DayJanuary-March 2025NHS Dumfries &amp; GallowayUrological</v>
      </c>
      <c r="B2831" t="s">
        <v>262</v>
      </c>
      <c r="C2831" t="s">
        <v>259</v>
      </c>
      <c r="D2831" t="s">
        <v>165</v>
      </c>
      <c r="E2831" t="s">
        <v>205</v>
      </c>
      <c r="F2831">
        <v>95</v>
      </c>
      <c r="G2831" t="s">
        <v>304</v>
      </c>
      <c r="H2831" t="s">
        <v>423</v>
      </c>
      <c r="I2831">
        <v>0</v>
      </c>
      <c r="J2831">
        <v>0</v>
      </c>
      <c r="K2831">
        <v>42</v>
      </c>
      <c r="L2831">
        <v>9</v>
      </c>
      <c r="M2831">
        <v>14</v>
      </c>
      <c r="N2831">
        <v>10</v>
      </c>
      <c r="O2831">
        <v>57</v>
      </c>
    </row>
    <row r="2832" spans="1:15" x14ac:dyDescent="0.25">
      <c r="A2832" t="str">
        <f t="shared" si="44"/>
        <v>62 DayJanuary-March 2025NHS Dumfries &amp; GallowayUrology - Bladder</v>
      </c>
      <c r="B2832" t="s">
        <v>262</v>
      </c>
      <c r="C2832" t="s">
        <v>259</v>
      </c>
      <c r="D2832" t="s">
        <v>165</v>
      </c>
      <c r="E2832" t="s">
        <v>206</v>
      </c>
      <c r="F2832">
        <v>8</v>
      </c>
      <c r="G2832" t="s">
        <v>313</v>
      </c>
      <c r="H2832" t="s">
        <v>313</v>
      </c>
      <c r="I2832">
        <v>0</v>
      </c>
      <c r="J2832">
        <v>0</v>
      </c>
      <c r="K2832">
        <v>4</v>
      </c>
      <c r="L2832">
        <v>0</v>
      </c>
      <c r="M2832">
        <v>0</v>
      </c>
    </row>
    <row r="2833" spans="1:15" x14ac:dyDescent="0.25">
      <c r="A2833" t="str">
        <f t="shared" si="44"/>
        <v>62 DayJanuary-March 2025NHS Dumfries &amp; GallowayUrology - Other</v>
      </c>
      <c r="B2833" t="s">
        <v>262</v>
      </c>
      <c r="C2833" t="s">
        <v>259</v>
      </c>
      <c r="D2833" t="s">
        <v>165</v>
      </c>
      <c r="E2833" t="s">
        <v>207</v>
      </c>
      <c r="F2833">
        <v>10</v>
      </c>
      <c r="G2833" t="s">
        <v>312</v>
      </c>
      <c r="H2833" t="s">
        <v>312</v>
      </c>
      <c r="I2833">
        <v>0</v>
      </c>
      <c r="J2833">
        <v>0</v>
      </c>
      <c r="K2833">
        <v>5</v>
      </c>
      <c r="L2833">
        <v>2</v>
      </c>
      <c r="M2833">
        <v>4</v>
      </c>
      <c r="O2833">
        <v>19</v>
      </c>
    </row>
    <row r="2834" spans="1:15" x14ac:dyDescent="0.25">
      <c r="A2834" t="str">
        <f t="shared" si="44"/>
        <v>62 DayJanuary-March 2025NHS Dumfries &amp; GallowayUrology - Prostate</v>
      </c>
      <c r="B2834" t="s">
        <v>262</v>
      </c>
      <c r="C2834" t="s">
        <v>259</v>
      </c>
      <c r="D2834" t="s">
        <v>165</v>
      </c>
      <c r="E2834" t="s">
        <v>208</v>
      </c>
      <c r="F2834">
        <v>77</v>
      </c>
      <c r="G2834" t="s">
        <v>290</v>
      </c>
      <c r="H2834" t="s">
        <v>323</v>
      </c>
      <c r="I2834">
        <v>0</v>
      </c>
      <c r="J2834">
        <v>0</v>
      </c>
      <c r="K2834">
        <v>33</v>
      </c>
      <c r="L2834">
        <v>7</v>
      </c>
      <c r="M2834">
        <v>10</v>
      </c>
      <c r="N2834">
        <v>10</v>
      </c>
      <c r="O2834">
        <v>63</v>
      </c>
    </row>
    <row r="2835" spans="1:15" x14ac:dyDescent="0.25">
      <c r="A2835" t="str">
        <f t="shared" si="44"/>
        <v>62 DayJanuary-March 2025NHS FifeAll Cancer Types*</v>
      </c>
      <c r="B2835" t="s">
        <v>262</v>
      </c>
      <c r="C2835" t="s">
        <v>259</v>
      </c>
      <c r="D2835" t="s">
        <v>166</v>
      </c>
      <c r="E2835" t="s">
        <v>198</v>
      </c>
      <c r="F2835">
        <v>453</v>
      </c>
      <c r="G2835" t="s">
        <v>464</v>
      </c>
      <c r="H2835" t="s">
        <v>567</v>
      </c>
      <c r="I2835">
        <v>8</v>
      </c>
      <c r="J2835">
        <v>2.8776978417266199</v>
      </c>
      <c r="K2835">
        <v>270</v>
      </c>
      <c r="L2835">
        <v>55</v>
      </c>
      <c r="M2835">
        <v>92</v>
      </c>
      <c r="N2835">
        <v>14</v>
      </c>
      <c r="O2835">
        <v>22</v>
      </c>
    </row>
    <row r="2836" spans="1:15" x14ac:dyDescent="0.25">
      <c r="A2836" t="str">
        <f t="shared" si="44"/>
        <v>62 DayJanuary-March 2025NHS FifeAll Cancer Types* (screened excluded)</v>
      </c>
      <c r="B2836" t="s">
        <v>262</v>
      </c>
      <c r="C2836" t="s">
        <v>259</v>
      </c>
      <c r="D2836" t="s">
        <v>166</v>
      </c>
      <c r="E2836" t="s">
        <v>199</v>
      </c>
      <c r="F2836">
        <v>446</v>
      </c>
      <c r="G2836" t="s">
        <v>464</v>
      </c>
      <c r="H2836" t="s">
        <v>568</v>
      </c>
      <c r="I2836">
        <v>8</v>
      </c>
      <c r="J2836">
        <v>2.9520295202951998</v>
      </c>
      <c r="K2836">
        <v>263</v>
      </c>
      <c r="L2836">
        <v>54</v>
      </c>
      <c r="M2836">
        <v>85</v>
      </c>
      <c r="N2836">
        <v>14</v>
      </c>
      <c r="O2836">
        <v>24</v>
      </c>
    </row>
    <row r="2837" spans="1:15" x14ac:dyDescent="0.25">
      <c r="A2837" t="str">
        <f t="shared" si="44"/>
        <v>62 DayJanuary-March 2025NHS FifeAll Cancer Types* (screened only)</v>
      </c>
      <c r="B2837" t="s">
        <v>262</v>
      </c>
      <c r="C2837" t="s">
        <v>259</v>
      </c>
      <c r="D2837" t="s">
        <v>166</v>
      </c>
      <c r="E2837" t="s">
        <v>200</v>
      </c>
      <c r="F2837">
        <v>7</v>
      </c>
      <c r="G2837" t="s">
        <v>266</v>
      </c>
      <c r="H2837" t="s">
        <v>272</v>
      </c>
      <c r="I2837">
        <v>0</v>
      </c>
      <c r="J2837">
        <v>0</v>
      </c>
      <c r="K2837">
        <v>7</v>
      </c>
      <c r="L2837">
        <v>1</v>
      </c>
      <c r="M2837">
        <v>7</v>
      </c>
      <c r="O2837">
        <v>6</v>
      </c>
    </row>
    <row r="2838" spans="1:15" x14ac:dyDescent="0.25">
      <c r="A2838" t="str">
        <f t="shared" si="44"/>
        <v>62 DayJanuary-March 2025NHS FifeBreast</v>
      </c>
      <c r="B2838" t="s">
        <v>262</v>
      </c>
      <c r="C2838" t="s">
        <v>259</v>
      </c>
      <c r="D2838" t="s">
        <v>166</v>
      </c>
      <c r="E2838" t="s">
        <v>22</v>
      </c>
      <c r="F2838">
        <v>62</v>
      </c>
      <c r="G2838" t="s">
        <v>356</v>
      </c>
      <c r="H2838" t="s">
        <v>292</v>
      </c>
      <c r="I2838">
        <v>0</v>
      </c>
      <c r="J2838">
        <v>0</v>
      </c>
      <c r="K2838">
        <v>40</v>
      </c>
      <c r="L2838">
        <v>8</v>
      </c>
      <c r="M2838">
        <v>16</v>
      </c>
      <c r="N2838">
        <v>15</v>
      </c>
      <c r="O2838">
        <v>14</v>
      </c>
    </row>
    <row r="2839" spans="1:15" x14ac:dyDescent="0.25">
      <c r="A2839" t="str">
        <f t="shared" si="44"/>
        <v>62 DayJanuary-March 2025NHS FifeBreast (screened excluded)</v>
      </c>
      <c r="B2839" t="s">
        <v>262</v>
      </c>
      <c r="C2839" t="s">
        <v>259</v>
      </c>
      <c r="D2839" t="s">
        <v>166</v>
      </c>
      <c r="E2839" t="s">
        <v>201</v>
      </c>
      <c r="F2839">
        <v>62</v>
      </c>
      <c r="G2839" t="s">
        <v>356</v>
      </c>
      <c r="H2839" t="s">
        <v>292</v>
      </c>
      <c r="I2839">
        <v>0</v>
      </c>
      <c r="J2839">
        <v>0</v>
      </c>
      <c r="K2839">
        <v>40</v>
      </c>
      <c r="L2839">
        <v>8</v>
      </c>
      <c r="M2839">
        <v>16</v>
      </c>
      <c r="N2839">
        <v>15</v>
      </c>
      <c r="O2839">
        <v>14</v>
      </c>
    </row>
    <row r="2840" spans="1:15" x14ac:dyDescent="0.25">
      <c r="A2840" t="str">
        <f t="shared" si="44"/>
        <v>62 DayJanuary-March 2025NHS FifeCervical</v>
      </c>
      <c r="B2840" t="s">
        <v>262</v>
      </c>
      <c r="C2840" t="s">
        <v>259</v>
      </c>
      <c r="D2840" t="s">
        <v>166</v>
      </c>
      <c r="E2840" t="s">
        <v>23</v>
      </c>
      <c r="F2840">
        <v>3</v>
      </c>
      <c r="G2840" t="s">
        <v>306</v>
      </c>
      <c r="H2840" t="s">
        <v>316</v>
      </c>
      <c r="I2840">
        <v>0</v>
      </c>
      <c r="J2840">
        <v>0</v>
      </c>
      <c r="K2840">
        <v>1</v>
      </c>
      <c r="L2840">
        <v>0</v>
      </c>
      <c r="M2840">
        <v>1</v>
      </c>
    </row>
    <row r="2841" spans="1:15" x14ac:dyDescent="0.25">
      <c r="A2841" t="str">
        <f t="shared" si="44"/>
        <v>62 DayJanuary-March 2025NHS FifeCervical (screened excluded)</v>
      </c>
      <c r="B2841" t="s">
        <v>262</v>
      </c>
      <c r="C2841" t="s">
        <v>259</v>
      </c>
      <c r="D2841" t="s">
        <v>166</v>
      </c>
      <c r="E2841" t="s">
        <v>24</v>
      </c>
      <c r="F2841">
        <v>3</v>
      </c>
      <c r="G2841" t="s">
        <v>306</v>
      </c>
      <c r="H2841" t="s">
        <v>316</v>
      </c>
      <c r="I2841">
        <v>0</v>
      </c>
      <c r="J2841">
        <v>0</v>
      </c>
      <c r="K2841">
        <v>1</v>
      </c>
      <c r="L2841">
        <v>0</v>
      </c>
      <c r="M2841">
        <v>1</v>
      </c>
    </row>
    <row r="2842" spans="1:15" x14ac:dyDescent="0.25">
      <c r="A2842" t="str">
        <f t="shared" si="44"/>
        <v>62 DayJanuary-March 2025NHS FifeColorectal</v>
      </c>
      <c r="B2842" t="s">
        <v>262</v>
      </c>
      <c r="C2842" t="s">
        <v>259</v>
      </c>
      <c r="D2842" t="s">
        <v>166</v>
      </c>
      <c r="E2842" t="s">
        <v>26</v>
      </c>
      <c r="F2842">
        <v>61</v>
      </c>
      <c r="G2842" t="s">
        <v>307</v>
      </c>
      <c r="H2842" t="s">
        <v>462</v>
      </c>
      <c r="I2842">
        <v>1</v>
      </c>
      <c r="J2842">
        <v>2.32558139534884</v>
      </c>
      <c r="K2842">
        <v>42</v>
      </c>
      <c r="L2842">
        <v>5</v>
      </c>
      <c r="M2842">
        <v>21</v>
      </c>
      <c r="N2842">
        <v>60</v>
      </c>
      <c r="O2842">
        <v>16</v>
      </c>
    </row>
    <row r="2843" spans="1:15" x14ac:dyDescent="0.25">
      <c r="A2843" t="str">
        <f t="shared" si="44"/>
        <v>62 DayJanuary-March 2025NHS FifeColorectal (screened excluded)</v>
      </c>
      <c r="B2843" t="s">
        <v>262</v>
      </c>
      <c r="C2843" t="s">
        <v>259</v>
      </c>
      <c r="D2843" t="s">
        <v>166</v>
      </c>
      <c r="E2843" t="s">
        <v>27</v>
      </c>
      <c r="F2843">
        <v>54</v>
      </c>
      <c r="G2843" t="s">
        <v>307</v>
      </c>
      <c r="H2843" t="s">
        <v>278</v>
      </c>
      <c r="I2843">
        <v>1</v>
      </c>
      <c r="J2843">
        <v>2.7777777777777799</v>
      </c>
      <c r="K2843">
        <v>35</v>
      </c>
      <c r="L2843">
        <v>4</v>
      </c>
      <c r="M2843">
        <v>14</v>
      </c>
      <c r="N2843">
        <v>60</v>
      </c>
      <c r="O2843">
        <v>22</v>
      </c>
    </row>
    <row r="2844" spans="1:15" x14ac:dyDescent="0.25">
      <c r="A2844" t="str">
        <f t="shared" si="44"/>
        <v>62 DayJanuary-March 2025NHS FifeColorectal (screened only)</v>
      </c>
      <c r="B2844" t="s">
        <v>262</v>
      </c>
      <c r="C2844" t="s">
        <v>259</v>
      </c>
      <c r="D2844" t="s">
        <v>166</v>
      </c>
      <c r="E2844" t="s">
        <v>28</v>
      </c>
      <c r="F2844">
        <v>7</v>
      </c>
      <c r="G2844" t="s">
        <v>266</v>
      </c>
      <c r="H2844" t="s">
        <v>272</v>
      </c>
      <c r="I2844">
        <v>0</v>
      </c>
      <c r="J2844">
        <v>0</v>
      </c>
      <c r="K2844">
        <v>7</v>
      </c>
      <c r="L2844">
        <v>1</v>
      </c>
      <c r="M2844">
        <v>7</v>
      </c>
      <c r="O2844">
        <v>6</v>
      </c>
    </row>
    <row r="2845" spans="1:15" x14ac:dyDescent="0.25">
      <c r="A2845" t="str">
        <f t="shared" si="44"/>
        <v>62 DayJanuary-March 2025NHS FifeHead &amp; Neck</v>
      </c>
      <c r="B2845" t="s">
        <v>262</v>
      </c>
      <c r="C2845" t="s">
        <v>259</v>
      </c>
      <c r="D2845" t="s">
        <v>166</v>
      </c>
      <c r="E2845" t="s">
        <v>29</v>
      </c>
      <c r="F2845">
        <v>15</v>
      </c>
      <c r="G2845" t="s">
        <v>313</v>
      </c>
      <c r="H2845" t="s">
        <v>310</v>
      </c>
      <c r="I2845">
        <v>0</v>
      </c>
      <c r="J2845">
        <v>0</v>
      </c>
      <c r="K2845">
        <v>11</v>
      </c>
      <c r="L2845">
        <v>1</v>
      </c>
      <c r="M2845">
        <v>7</v>
      </c>
      <c r="O2845">
        <v>31</v>
      </c>
    </row>
    <row r="2846" spans="1:15" x14ac:dyDescent="0.25">
      <c r="A2846" t="str">
        <f t="shared" si="44"/>
        <v>62 DayJanuary-March 2025NHS FifeLung</v>
      </c>
      <c r="B2846" t="s">
        <v>262</v>
      </c>
      <c r="C2846" t="s">
        <v>259</v>
      </c>
      <c r="D2846" t="s">
        <v>166</v>
      </c>
      <c r="E2846" t="s">
        <v>30</v>
      </c>
      <c r="F2846">
        <v>90</v>
      </c>
      <c r="G2846" t="s">
        <v>337</v>
      </c>
      <c r="H2846" t="s">
        <v>436</v>
      </c>
      <c r="I2846">
        <v>5</v>
      </c>
      <c r="J2846">
        <v>8.9285714285714306</v>
      </c>
      <c r="K2846">
        <v>51</v>
      </c>
      <c r="L2846">
        <v>7</v>
      </c>
      <c r="M2846">
        <v>18</v>
      </c>
      <c r="N2846">
        <v>9</v>
      </c>
      <c r="O2846">
        <v>24</v>
      </c>
    </row>
    <row r="2847" spans="1:15" x14ac:dyDescent="0.25">
      <c r="A2847" t="str">
        <f t="shared" si="44"/>
        <v>62 DayJanuary-March 2025NHS FifeLymphoma</v>
      </c>
      <c r="B2847" t="s">
        <v>262</v>
      </c>
      <c r="C2847" t="s">
        <v>259</v>
      </c>
      <c r="D2847" t="s">
        <v>166</v>
      </c>
      <c r="E2847" t="s">
        <v>31</v>
      </c>
      <c r="F2847">
        <v>18</v>
      </c>
      <c r="G2847" t="s">
        <v>334</v>
      </c>
      <c r="H2847" t="s">
        <v>306</v>
      </c>
      <c r="I2847">
        <v>0</v>
      </c>
      <c r="J2847">
        <v>0</v>
      </c>
      <c r="K2847">
        <v>2</v>
      </c>
      <c r="L2847">
        <v>0</v>
      </c>
      <c r="M2847">
        <v>0</v>
      </c>
    </row>
    <row r="2848" spans="1:15" x14ac:dyDescent="0.25">
      <c r="A2848" t="str">
        <f t="shared" si="44"/>
        <v>62 DayJanuary-March 2025NHS FifeMelanoma</v>
      </c>
      <c r="B2848" t="s">
        <v>262</v>
      </c>
      <c r="C2848" t="s">
        <v>259</v>
      </c>
      <c r="D2848" t="s">
        <v>166</v>
      </c>
      <c r="E2848" t="s">
        <v>32</v>
      </c>
      <c r="F2848">
        <v>13</v>
      </c>
      <c r="G2848" t="s">
        <v>274</v>
      </c>
      <c r="H2848" t="s">
        <v>272</v>
      </c>
      <c r="I2848">
        <v>1</v>
      </c>
      <c r="J2848">
        <v>14.285714285714301</v>
      </c>
      <c r="K2848">
        <v>6</v>
      </c>
      <c r="L2848">
        <v>3</v>
      </c>
      <c r="M2848">
        <v>0</v>
      </c>
      <c r="N2848">
        <v>10</v>
      </c>
    </row>
    <row r="2849" spans="1:15" x14ac:dyDescent="0.25">
      <c r="A2849" t="str">
        <f t="shared" si="44"/>
        <v>62 DayJanuary-March 2025NHS FifeOvarian</v>
      </c>
      <c r="B2849" t="s">
        <v>262</v>
      </c>
      <c r="C2849" t="s">
        <v>259</v>
      </c>
      <c r="D2849" t="s">
        <v>166</v>
      </c>
      <c r="E2849" t="s">
        <v>33</v>
      </c>
      <c r="F2849">
        <v>7</v>
      </c>
      <c r="G2849" t="s">
        <v>272</v>
      </c>
      <c r="H2849" t="s">
        <v>266</v>
      </c>
      <c r="I2849">
        <v>0</v>
      </c>
      <c r="J2849" t="e">
        <v>#NUM!</v>
      </c>
      <c r="K2849">
        <v>0</v>
      </c>
      <c r="L2849">
        <v>0</v>
      </c>
      <c r="M2849">
        <v>0</v>
      </c>
    </row>
    <row r="2850" spans="1:15" x14ac:dyDescent="0.25">
      <c r="A2850" t="str">
        <f t="shared" si="44"/>
        <v>62 DayJanuary-March 2025NHS FifeUpper GI</v>
      </c>
      <c r="B2850" t="s">
        <v>262</v>
      </c>
      <c r="C2850" t="s">
        <v>259</v>
      </c>
      <c r="D2850" t="s">
        <v>166</v>
      </c>
      <c r="E2850" t="s">
        <v>34</v>
      </c>
      <c r="F2850">
        <v>42</v>
      </c>
      <c r="G2850" t="s">
        <v>286</v>
      </c>
      <c r="H2850" t="s">
        <v>345</v>
      </c>
      <c r="I2850">
        <v>1</v>
      </c>
      <c r="J2850">
        <v>4.3478260869565197</v>
      </c>
      <c r="K2850">
        <v>22</v>
      </c>
      <c r="L2850">
        <v>4</v>
      </c>
      <c r="M2850">
        <v>4</v>
      </c>
      <c r="N2850">
        <v>13</v>
      </c>
      <c r="O2850">
        <v>26</v>
      </c>
    </row>
    <row r="2851" spans="1:15" x14ac:dyDescent="0.25">
      <c r="A2851" t="str">
        <f t="shared" si="44"/>
        <v>62 DayJanuary-March 2025NHS FifeUpper GI - Hepatopancreatobiliary</v>
      </c>
      <c r="B2851" t="s">
        <v>262</v>
      </c>
      <c r="C2851" t="s">
        <v>259</v>
      </c>
      <c r="D2851" t="s">
        <v>166</v>
      </c>
      <c r="E2851" t="s">
        <v>203</v>
      </c>
      <c r="F2851">
        <v>23</v>
      </c>
      <c r="G2851" t="s">
        <v>287</v>
      </c>
      <c r="H2851" t="s">
        <v>321</v>
      </c>
      <c r="I2851">
        <v>1</v>
      </c>
      <c r="J2851">
        <v>11.1111111111111</v>
      </c>
      <c r="K2851">
        <v>8</v>
      </c>
      <c r="L2851">
        <v>0</v>
      </c>
      <c r="M2851">
        <v>2</v>
      </c>
    </row>
    <row r="2852" spans="1:15" x14ac:dyDescent="0.25">
      <c r="A2852" t="str">
        <f t="shared" si="44"/>
        <v>62 DayJanuary-March 2025NHS FifeUpper GI - Oesophagogastric</v>
      </c>
      <c r="B2852" t="s">
        <v>262</v>
      </c>
      <c r="C2852" t="s">
        <v>259</v>
      </c>
      <c r="D2852" t="s">
        <v>166</v>
      </c>
      <c r="E2852" t="s">
        <v>204</v>
      </c>
      <c r="F2852">
        <v>19</v>
      </c>
      <c r="G2852" t="s">
        <v>312</v>
      </c>
      <c r="H2852" t="s">
        <v>287</v>
      </c>
      <c r="I2852">
        <v>0</v>
      </c>
      <c r="J2852">
        <v>0</v>
      </c>
      <c r="K2852">
        <v>14</v>
      </c>
      <c r="L2852">
        <v>4</v>
      </c>
      <c r="M2852">
        <v>2</v>
      </c>
      <c r="N2852">
        <v>13</v>
      </c>
    </row>
    <row r="2853" spans="1:15" x14ac:dyDescent="0.25">
      <c r="A2853" t="str">
        <f t="shared" si="44"/>
        <v>62 DayJanuary-March 2025NHS FifeUrological</v>
      </c>
      <c r="B2853" t="s">
        <v>262</v>
      </c>
      <c r="C2853" t="s">
        <v>259</v>
      </c>
      <c r="D2853" t="s">
        <v>166</v>
      </c>
      <c r="E2853" t="s">
        <v>205</v>
      </c>
      <c r="F2853">
        <v>142</v>
      </c>
      <c r="G2853" t="s">
        <v>283</v>
      </c>
      <c r="H2853" t="s">
        <v>360</v>
      </c>
      <c r="I2853">
        <v>0</v>
      </c>
      <c r="J2853">
        <v>0</v>
      </c>
      <c r="K2853">
        <v>95</v>
      </c>
      <c r="L2853">
        <v>27</v>
      </c>
      <c r="M2853">
        <v>25</v>
      </c>
      <c r="N2853">
        <v>14</v>
      </c>
      <c r="O2853">
        <v>49</v>
      </c>
    </row>
    <row r="2854" spans="1:15" x14ac:dyDescent="0.25">
      <c r="A2854" t="str">
        <f t="shared" si="44"/>
        <v>62 DayJanuary-March 2025NHS FifeUrology - Bladder</v>
      </c>
      <c r="B2854" t="s">
        <v>262</v>
      </c>
      <c r="C2854" t="s">
        <v>259</v>
      </c>
      <c r="D2854" t="s">
        <v>166</v>
      </c>
      <c r="E2854" t="s">
        <v>206</v>
      </c>
      <c r="F2854">
        <v>12</v>
      </c>
      <c r="G2854" t="s">
        <v>313</v>
      </c>
      <c r="H2854" t="s">
        <v>322</v>
      </c>
      <c r="I2854">
        <v>0</v>
      </c>
      <c r="J2854">
        <v>0</v>
      </c>
      <c r="K2854">
        <v>8</v>
      </c>
      <c r="L2854">
        <v>0</v>
      </c>
      <c r="M2854">
        <v>3</v>
      </c>
      <c r="O2854">
        <v>13</v>
      </c>
    </row>
    <row r="2855" spans="1:15" x14ac:dyDescent="0.25">
      <c r="A2855" t="str">
        <f t="shared" si="44"/>
        <v>62 DayJanuary-March 2025NHS FifeUrology - Other</v>
      </c>
      <c r="B2855" t="s">
        <v>262</v>
      </c>
      <c r="C2855" t="s">
        <v>259</v>
      </c>
      <c r="D2855" t="s">
        <v>166</v>
      </c>
      <c r="E2855" t="s">
        <v>207</v>
      </c>
      <c r="F2855">
        <v>21</v>
      </c>
      <c r="G2855" t="s">
        <v>334</v>
      </c>
      <c r="H2855" t="s">
        <v>312</v>
      </c>
      <c r="I2855">
        <v>0</v>
      </c>
      <c r="J2855">
        <v>0</v>
      </c>
      <c r="K2855">
        <v>5</v>
      </c>
      <c r="L2855">
        <v>1</v>
      </c>
      <c r="M2855">
        <v>3</v>
      </c>
      <c r="O2855">
        <v>98</v>
      </c>
    </row>
    <row r="2856" spans="1:15" x14ac:dyDescent="0.25">
      <c r="A2856" t="str">
        <f t="shared" si="44"/>
        <v>62 DayJanuary-March 2025NHS FifeUrology - Prostate</v>
      </c>
      <c r="B2856" t="s">
        <v>262</v>
      </c>
      <c r="C2856" t="s">
        <v>259</v>
      </c>
      <c r="D2856" t="s">
        <v>166</v>
      </c>
      <c r="E2856" t="s">
        <v>208</v>
      </c>
      <c r="F2856">
        <v>109</v>
      </c>
      <c r="G2856" t="s">
        <v>296</v>
      </c>
      <c r="H2856" t="s">
        <v>394</v>
      </c>
      <c r="I2856">
        <v>0</v>
      </c>
      <c r="J2856">
        <v>0</v>
      </c>
      <c r="K2856">
        <v>82</v>
      </c>
      <c r="L2856">
        <v>26</v>
      </c>
      <c r="M2856">
        <v>19</v>
      </c>
      <c r="N2856">
        <v>16</v>
      </c>
      <c r="O2856">
        <v>45</v>
      </c>
    </row>
    <row r="2857" spans="1:15" x14ac:dyDescent="0.25">
      <c r="A2857" t="str">
        <f t="shared" si="44"/>
        <v>62 DayJanuary-March 2025NHS Forth ValleyAll Cancer Types*</v>
      </c>
      <c r="B2857" t="s">
        <v>262</v>
      </c>
      <c r="C2857" t="s">
        <v>259</v>
      </c>
      <c r="D2857" t="s">
        <v>167</v>
      </c>
      <c r="E2857" t="s">
        <v>198</v>
      </c>
      <c r="F2857">
        <v>401</v>
      </c>
      <c r="G2857" t="s">
        <v>563</v>
      </c>
      <c r="H2857" t="s">
        <v>569</v>
      </c>
      <c r="I2857">
        <v>3</v>
      </c>
      <c r="J2857">
        <v>1.0489510489510501</v>
      </c>
      <c r="K2857">
        <v>283</v>
      </c>
      <c r="L2857">
        <v>50</v>
      </c>
      <c r="M2857">
        <v>76</v>
      </c>
      <c r="N2857">
        <v>13</v>
      </c>
      <c r="O2857">
        <v>21</v>
      </c>
    </row>
    <row r="2858" spans="1:15" x14ac:dyDescent="0.25">
      <c r="A2858" t="str">
        <f t="shared" si="44"/>
        <v>62 DayJanuary-March 2025NHS Forth ValleyAll Cancer Types* (screened excluded)</v>
      </c>
      <c r="B2858" t="s">
        <v>262</v>
      </c>
      <c r="C2858" t="s">
        <v>259</v>
      </c>
      <c r="D2858" t="s">
        <v>167</v>
      </c>
      <c r="E2858" t="s">
        <v>199</v>
      </c>
      <c r="F2858">
        <v>392</v>
      </c>
      <c r="G2858" t="s">
        <v>563</v>
      </c>
      <c r="H2858" t="s">
        <v>570</v>
      </c>
      <c r="I2858">
        <v>2</v>
      </c>
      <c r="J2858">
        <v>0.72202166064981999</v>
      </c>
      <c r="K2858">
        <v>275</v>
      </c>
      <c r="L2858">
        <v>48</v>
      </c>
      <c r="M2858">
        <v>71</v>
      </c>
      <c r="N2858">
        <v>13</v>
      </c>
      <c r="O2858">
        <v>21</v>
      </c>
    </row>
    <row r="2859" spans="1:15" x14ac:dyDescent="0.25">
      <c r="A2859" t="str">
        <f t="shared" si="44"/>
        <v>62 DayJanuary-March 2025NHS Forth ValleyAll Cancer Types* (screened only)</v>
      </c>
      <c r="B2859" t="s">
        <v>262</v>
      </c>
      <c r="C2859" t="s">
        <v>259</v>
      </c>
      <c r="D2859" t="s">
        <v>167</v>
      </c>
      <c r="E2859" t="s">
        <v>200</v>
      </c>
      <c r="F2859">
        <v>9</v>
      </c>
      <c r="G2859" t="s">
        <v>266</v>
      </c>
      <c r="H2859" t="s">
        <v>321</v>
      </c>
      <c r="I2859">
        <v>1</v>
      </c>
      <c r="J2859">
        <v>11.1111111111111</v>
      </c>
      <c r="K2859">
        <v>8</v>
      </c>
      <c r="L2859">
        <v>2</v>
      </c>
      <c r="M2859">
        <v>5</v>
      </c>
      <c r="O2859">
        <v>60</v>
      </c>
    </row>
    <row r="2860" spans="1:15" x14ac:dyDescent="0.25">
      <c r="A2860" t="str">
        <f t="shared" si="44"/>
        <v>62 DayJanuary-March 2025NHS Forth ValleyBreast</v>
      </c>
      <c r="B2860" t="s">
        <v>262</v>
      </c>
      <c r="C2860" t="s">
        <v>259</v>
      </c>
      <c r="D2860" t="s">
        <v>167</v>
      </c>
      <c r="E2860" t="s">
        <v>22</v>
      </c>
      <c r="F2860">
        <v>51</v>
      </c>
      <c r="G2860" t="s">
        <v>322</v>
      </c>
      <c r="H2860" t="s">
        <v>462</v>
      </c>
      <c r="I2860">
        <v>0</v>
      </c>
      <c r="J2860">
        <v>0</v>
      </c>
      <c r="K2860">
        <v>43</v>
      </c>
      <c r="L2860">
        <v>4</v>
      </c>
      <c r="M2860">
        <v>8</v>
      </c>
      <c r="N2860">
        <v>14</v>
      </c>
      <c r="O2860">
        <v>24</v>
      </c>
    </row>
    <row r="2861" spans="1:15" x14ac:dyDescent="0.25">
      <c r="A2861" t="str">
        <f t="shared" si="44"/>
        <v>62 DayJanuary-March 2025NHS Forth ValleyBreast (screened excluded)</v>
      </c>
      <c r="B2861" t="s">
        <v>262</v>
      </c>
      <c r="C2861" t="s">
        <v>259</v>
      </c>
      <c r="D2861" t="s">
        <v>167</v>
      </c>
      <c r="E2861" t="s">
        <v>201</v>
      </c>
      <c r="F2861">
        <v>51</v>
      </c>
      <c r="G2861" t="s">
        <v>322</v>
      </c>
      <c r="H2861" t="s">
        <v>462</v>
      </c>
      <c r="I2861">
        <v>0</v>
      </c>
      <c r="J2861">
        <v>0</v>
      </c>
      <c r="K2861">
        <v>43</v>
      </c>
      <c r="L2861">
        <v>4</v>
      </c>
      <c r="M2861">
        <v>8</v>
      </c>
      <c r="N2861">
        <v>14</v>
      </c>
      <c r="O2861">
        <v>24</v>
      </c>
    </row>
    <row r="2862" spans="1:15" x14ac:dyDescent="0.25">
      <c r="A2862" t="str">
        <f t="shared" si="44"/>
        <v>62 DayJanuary-March 2025NHS Forth ValleyCervical</v>
      </c>
      <c r="B2862" t="s">
        <v>262</v>
      </c>
      <c r="C2862" t="s">
        <v>259</v>
      </c>
      <c r="D2862" t="s">
        <v>167</v>
      </c>
      <c r="E2862" t="s">
        <v>23</v>
      </c>
      <c r="F2862">
        <v>1</v>
      </c>
      <c r="G2862" t="s">
        <v>266</v>
      </c>
      <c r="H2862" t="s">
        <v>316</v>
      </c>
      <c r="I2862">
        <v>0</v>
      </c>
      <c r="J2862">
        <v>0</v>
      </c>
      <c r="K2862">
        <v>1</v>
      </c>
      <c r="L2862">
        <v>0</v>
      </c>
      <c r="M2862">
        <v>1</v>
      </c>
    </row>
    <row r="2863" spans="1:15" x14ac:dyDescent="0.25">
      <c r="A2863" t="str">
        <f t="shared" si="44"/>
        <v>62 DayJanuary-March 2025NHS Forth ValleyCervical (screened only)</v>
      </c>
      <c r="B2863" t="s">
        <v>262</v>
      </c>
      <c r="C2863" t="s">
        <v>259</v>
      </c>
      <c r="D2863" t="s">
        <v>167</v>
      </c>
      <c r="E2863" t="s">
        <v>25</v>
      </c>
      <c r="F2863">
        <v>1</v>
      </c>
      <c r="G2863" t="s">
        <v>266</v>
      </c>
      <c r="H2863" t="s">
        <v>316</v>
      </c>
      <c r="I2863">
        <v>0</v>
      </c>
      <c r="J2863">
        <v>0</v>
      </c>
      <c r="K2863">
        <v>1</v>
      </c>
      <c r="L2863">
        <v>0</v>
      </c>
      <c r="M2863">
        <v>1</v>
      </c>
    </row>
    <row r="2864" spans="1:15" x14ac:dyDescent="0.25">
      <c r="A2864" t="str">
        <f t="shared" si="44"/>
        <v>62 DayJanuary-March 2025NHS Forth ValleyColorectal</v>
      </c>
      <c r="B2864" t="s">
        <v>262</v>
      </c>
      <c r="C2864" t="s">
        <v>259</v>
      </c>
      <c r="D2864" t="s">
        <v>167</v>
      </c>
      <c r="E2864" t="s">
        <v>26</v>
      </c>
      <c r="F2864">
        <v>41</v>
      </c>
      <c r="G2864" t="s">
        <v>274</v>
      </c>
      <c r="H2864" t="s">
        <v>315</v>
      </c>
      <c r="I2864">
        <v>1</v>
      </c>
      <c r="J2864">
        <v>2.8571428571428599</v>
      </c>
      <c r="K2864">
        <v>34</v>
      </c>
      <c r="L2864">
        <v>7</v>
      </c>
      <c r="M2864">
        <v>12</v>
      </c>
      <c r="N2864">
        <v>18</v>
      </c>
      <c r="O2864">
        <v>24</v>
      </c>
    </row>
    <row r="2865" spans="1:15" x14ac:dyDescent="0.25">
      <c r="A2865" t="str">
        <f t="shared" si="44"/>
        <v>62 DayJanuary-March 2025NHS Forth ValleyColorectal (screened excluded)</v>
      </c>
      <c r="B2865" t="s">
        <v>262</v>
      </c>
      <c r="C2865" t="s">
        <v>259</v>
      </c>
      <c r="D2865" t="s">
        <v>167</v>
      </c>
      <c r="E2865" t="s">
        <v>27</v>
      </c>
      <c r="F2865">
        <v>33</v>
      </c>
      <c r="G2865" t="s">
        <v>274</v>
      </c>
      <c r="H2865" t="s">
        <v>296</v>
      </c>
      <c r="I2865">
        <v>0</v>
      </c>
      <c r="J2865">
        <v>0</v>
      </c>
      <c r="K2865">
        <v>27</v>
      </c>
      <c r="L2865">
        <v>5</v>
      </c>
      <c r="M2865">
        <v>8</v>
      </c>
      <c r="N2865">
        <v>18</v>
      </c>
      <c r="O2865">
        <v>17</v>
      </c>
    </row>
    <row r="2866" spans="1:15" x14ac:dyDescent="0.25">
      <c r="A2866" t="str">
        <f t="shared" si="44"/>
        <v>62 DayJanuary-March 2025NHS Forth ValleyColorectal (screened only)</v>
      </c>
      <c r="B2866" t="s">
        <v>262</v>
      </c>
      <c r="C2866" t="s">
        <v>259</v>
      </c>
      <c r="D2866" t="s">
        <v>167</v>
      </c>
      <c r="E2866" t="s">
        <v>28</v>
      </c>
      <c r="F2866">
        <v>8</v>
      </c>
      <c r="G2866" t="s">
        <v>266</v>
      </c>
      <c r="H2866" t="s">
        <v>322</v>
      </c>
      <c r="I2866">
        <v>1</v>
      </c>
      <c r="J2866">
        <v>12.5</v>
      </c>
      <c r="K2866">
        <v>7</v>
      </c>
      <c r="L2866">
        <v>2</v>
      </c>
      <c r="M2866">
        <v>4</v>
      </c>
      <c r="O2866">
        <v>64</v>
      </c>
    </row>
    <row r="2867" spans="1:15" x14ac:dyDescent="0.25">
      <c r="A2867" t="str">
        <f t="shared" si="44"/>
        <v>62 DayJanuary-March 2025NHS Forth ValleyHead &amp; Neck</v>
      </c>
      <c r="B2867" t="s">
        <v>262</v>
      </c>
      <c r="C2867" t="s">
        <v>259</v>
      </c>
      <c r="D2867" t="s">
        <v>167</v>
      </c>
      <c r="E2867" t="s">
        <v>29</v>
      </c>
      <c r="F2867">
        <v>23</v>
      </c>
      <c r="G2867" t="s">
        <v>322</v>
      </c>
      <c r="H2867" t="s">
        <v>284</v>
      </c>
      <c r="I2867">
        <v>0</v>
      </c>
      <c r="J2867">
        <v>0</v>
      </c>
      <c r="K2867">
        <v>15</v>
      </c>
      <c r="L2867">
        <v>2</v>
      </c>
      <c r="M2867">
        <v>8</v>
      </c>
      <c r="O2867">
        <v>26</v>
      </c>
    </row>
    <row r="2868" spans="1:15" x14ac:dyDescent="0.25">
      <c r="A2868" t="str">
        <f t="shared" si="44"/>
        <v>62 DayJanuary-March 2025NHS Forth ValleyLung</v>
      </c>
      <c r="B2868" t="s">
        <v>262</v>
      </c>
      <c r="C2868" t="s">
        <v>259</v>
      </c>
      <c r="D2868" t="s">
        <v>167</v>
      </c>
      <c r="E2868" t="s">
        <v>30</v>
      </c>
      <c r="F2868">
        <v>67</v>
      </c>
      <c r="G2868" t="s">
        <v>345</v>
      </c>
      <c r="H2868" t="s">
        <v>290</v>
      </c>
      <c r="I2868">
        <v>0</v>
      </c>
      <c r="J2868">
        <v>0</v>
      </c>
      <c r="K2868">
        <v>44</v>
      </c>
      <c r="L2868">
        <v>7</v>
      </c>
      <c r="M2868">
        <v>6</v>
      </c>
      <c r="N2868">
        <v>26</v>
      </c>
      <c r="O2868">
        <v>16</v>
      </c>
    </row>
    <row r="2869" spans="1:15" x14ac:dyDescent="0.25">
      <c r="A2869" t="str">
        <f t="shared" si="44"/>
        <v>62 DayJanuary-March 2025NHS Forth ValleyLymphoma</v>
      </c>
      <c r="B2869" t="s">
        <v>262</v>
      </c>
      <c r="C2869" t="s">
        <v>259</v>
      </c>
      <c r="D2869" t="s">
        <v>167</v>
      </c>
      <c r="E2869" t="s">
        <v>31</v>
      </c>
      <c r="F2869">
        <v>17</v>
      </c>
      <c r="G2869" t="s">
        <v>274</v>
      </c>
      <c r="H2869" t="s">
        <v>310</v>
      </c>
      <c r="I2869">
        <v>0</v>
      </c>
      <c r="J2869">
        <v>0</v>
      </c>
      <c r="K2869">
        <v>11</v>
      </c>
      <c r="L2869">
        <v>3</v>
      </c>
      <c r="M2869">
        <v>3</v>
      </c>
      <c r="N2869">
        <v>6</v>
      </c>
      <c r="O2869">
        <v>7</v>
      </c>
    </row>
    <row r="2870" spans="1:15" x14ac:dyDescent="0.25">
      <c r="A2870" t="str">
        <f t="shared" si="44"/>
        <v>62 DayJanuary-March 2025NHS Forth ValleyMelanoma</v>
      </c>
      <c r="B2870" t="s">
        <v>262</v>
      </c>
      <c r="C2870" t="s">
        <v>259</v>
      </c>
      <c r="D2870" t="s">
        <v>167</v>
      </c>
      <c r="E2870" t="s">
        <v>32</v>
      </c>
      <c r="F2870">
        <v>29</v>
      </c>
      <c r="G2870" t="s">
        <v>322</v>
      </c>
      <c r="H2870" t="s">
        <v>326</v>
      </c>
      <c r="I2870">
        <v>0</v>
      </c>
      <c r="J2870">
        <v>0</v>
      </c>
      <c r="K2870">
        <v>21</v>
      </c>
      <c r="L2870">
        <v>6</v>
      </c>
      <c r="M2870">
        <v>0</v>
      </c>
      <c r="N2870">
        <v>11</v>
      </c>
    </row>
    <row r="2871" spans="1:15" x14ac:dyDescent="0.25">
      <c r="A2871" t="str">
        <f t="shared" si="44"/>
        <v>62 DayJanuary-March 2025NHS Forth ValleyOvarian</v>
      </c>
      <c r="B2871" t="s">
        <v>262</v>
      </c>
      <c r="C2871" t="s">
        <v>259</v>
      </c>
      <c r="D2871" t="s">
        <v>167</v>
      </c>
      <c r="E2871" t="s">
        <v>33</v>
      </c>
      <c r="F2871">
        <v>7</v>
      </c>
      <c r="G2871" t="s">
        <v>320</v>
      </c>
      <c r="H2871" t="s">
        <v>313</v>
      </c>
      <c r="I2871">
        <v>0</v>
      </c>
      <c r="J2871">
        <v>0</v>
      </c>
      <c r="K2871">
        <v>4</v>
      </c>
      <c r="L2871">
        <v>0</v>
      </c>
      <c r="M2871">
        <v>0</v>
      </c>
    </row>
    <row r="2872" spans="1:15" x14ac:dyDescent="0.25">
      <c r="A2872" t="str">
        <f t="shared" si="44"/>
        <v>62 DayJanuary-March 2025NHS Forth ValleyUpper GI</v>
      </c>
      <c r="B2872" t="s">
        <v>262</v>
      </c>
      <c r="C2872" t="s">
        <v>259</v>
      </c>
      <c r="D2872" t="s">
        <v>167</v>
      </c>
      <c r="E2872" t="s">
        <v>34</v>
      </c>
      <c r="F2872">
        <v>55</v>
      </c>
      <c r="G2872" t="s">
        <v>273</v>
      </c>
      <c r="H2872" t="s">
        <v>462</v>
      </c>
      <c r="I2872">
        <v>2</v>
      </c>
      <c r="J2872">
        <v>4.6511627906976702</v>
      </c>
      <c r="K2872">
        <v>41</v>
      </c>
      <c r="L2872">
        <v>4</v>
      </c>
      <c r="M2872">
        <v>13</v>
      </c>
      <c r="N2872">
        <v>7</v>
      </c>
      <c r="O2872">
        <v>21</v>
      </c>
    </row>
    <row r="2873" spans="1:15" x14ac:dyDescent="0.25">
      <c r="A2873" t="str">
        <f t="shared" si="44"/>
        <v>62 DayJanuary-March 2025NHS Forth ValleyUpper GI - Hepatopancreatobiliary</v>
      </c>
      <c r="B2873" t="s">
        <v>262</v>
      </c>
      <c r="C2873" t="s">
        <v>259</v>
      </c>
      <c r="D2873" t="s">
        <v>167</v>
      </c>
      <c r="E2873" t="s">
        <v>203</v>
      </c>
      <c r="F2873">
        <v>29</v>
      </c>
      <c r="G2873" t="s">
        <v>322</v>
      </c>
      <c r="H2873" t="s">
        <v>326</v>
      </c>
      <c r="I2873">
        <v>2</v>
      </c>
      <c r="J2873">
        <v>9.5238095238095202</v>
      </c>
      <c r="K2873">
        <v>19</v>
      </c>
      <c r="L2873">
        <v>4</v>
      </c>
      <c r="M2873">
        <v>3</v>
      </c>
      <c r="N2873">
        <v>7</v>
      </c>
      <c r="O2873">
        <v>21</v>
      </c>
    </row>
    <row r="2874" spans="1:15" x14ac:dyDescent="0.25">
      <c r="A2874" t="str">
        <f t="shared" si="44"/>
        <v>62 DayJanuary-March 2025NHS Forth ValleyUpper GI - Oesophagogastric</v>
      </c>
      <c r="B2874" t="s">
        <v>262</v>
      </c>
      <c r="C2874" t="s">
        <v>259</v>
      </c>
      <c r="D2874" t="s">
        <v>167</v>
      </c>
      <c r="E2874" t="s">
        <v>204</v>
      </c>
      <c r="F2874">
        <v>26</v>
      </c>
      <c r="G2874" t="s">
        <v>313</v>
      </c>
      <c r="H2874" t="s">
        <v>356</v>
      </c>
      <c r="I2874">
        <v>0</v>
      </c>
      <c r="J2874">
        <v>0</v>
      </c>
      <c r="K2874">
        <v>22</v>
      </c>
      <c r="L2874">
        <v>0</v>
      </c>
      <c r="M2874">
        <v>10</v>
      </c>
      <c r="O2874">
        <v>22</v>
      </c>
    </row>
    <row r="2875" spans="1:15" x14ac:dyDescent="0.25">
      <c r="A2875" t="str">
        <f t="shared" si="44"/>
        <v>62 DayJanuary-March 2025NHS Forth ValleyUrological</v>
      </c>
      <c r="B2875" t="s">
        <v>262</v>
      </c>
      <c r="C2875" t="s">
        <v>259</v>
      </c>
      <c r="D2875" t="s">
        <v>167</v>
      </c>
      <c r="E2875" t="s">
        <v>205</v>
      </c>
      <c r="F2875">
        <v>110</v>
      </c>
      <c r="G2875" t="s">
        <v>329</v>
      </c>
      <c r="H2875" t="s">
        <v>355</v>
      </c>
      <c r="I2875">
        <v>0</v>
      </c>
      <c r="J2875">
        <v>0</v>
      </c>
      <c r="K2875">
        <v>69</v>
      </c>
      <c r="L2875">
        <v>17</v>
      </c>
      <c r="M2875">
        <v>25</v>
      </c>
      <c r="N2875">
        <v>15</v>
      </c>
      <c r="O2875">
        <v>24</v>
      </c>
    </row>
    <row r="2876" spans="1:15" x14ac:dyDescent="0.25">
      <c r="A2876" t="str">
        <f t="shared" si="44"/>
        <v>62 DayJanuary-March 2025NHS Forth ValleyUrology - Bladder</v>
      </c>
      <c r="B2876" t="s">
        <v>262</v>
      </c>
      <c r="C2876" t="s">
        <v>259</v>
      </c>
      <c r="D2876" t="s">
        <v>167</v>
      </c>
      <c r="E2876" t="s">
        <v>206</v>
      </c>
      <c r="F2876">
        <v>10</v>
      </c>
      <c r="G2876" t="s">
        <v>316</v>
      </c>
      <c r="H2876" t="s">
        <v>321</v>
      </c>
      <c r="I2876">
        <v>0</v>
      </c>
      <c r="J2876">
        <v>0</v>
      </c>
      <c r="K2876">
        <v>9</v>
      </c>
      <c r="L2876">
        <v>1</v>
      </c>
      <c r="M2876">
        <v>2</v>
      </c>
    </row>
    <row r="2877" spans="1:15" x14ac:dyDescent="0.25">
      <c r="A2877" t="str">
        <f t="shared" si="44"/>
        <v>62 DayJanuary-March 2025NHS Forth ValleyUrology - Other</v>
      </c>
      <c r="B2877" t="s">
        <v>262</v>
      </c>
      <c r="C2877" t="s">
        <v>259</v>
      </c>
      <c r="D2877" t="s">
        <v>167</v>
      </c>
      <c r="E2877" t="s">
        <v>207</v>
      </c>
      <c r="F2877">
        <v>25</v>
      </c>
      <c r="G2877" t="s">
        <v>287</v>
      </c>
      <c r="H2877" t="s">
        <v>310</v>
      </c>
      <c r="I2877">
        <v>0</v>
      </c>
      <c r="J2877">
        <v>0</v>
      </c>
      <c r="K2877">
        <v>11</v>
      </c>
      <c r="L2877">
        <v>1</v>
      </c>
      <c r="M2877">
        <v>6</v>
      </c>
      <c r="O2877">
        <v>42</v>
      </c>
    </row>
    <row r="2878" spans="1:15" x14ac:dyDescent="0.25">
      <c r="A2878" t="str">
        <f t="shared" si="44"/>
        <v>62 DayJanuary-March 2025NHS Forth ValleyUrology - Prostate</v>
      </c>
      <c r="B2878" t="s">
        <v>262</v>
      </c>
      <c r="C2878" t="s">
        <v>259</v>
      </c>
      <c r="D2878" t="s">
        <v>167</v>
      </c>
      <c r="E2878" t="s">
        <v>208</v>
      </c>
      <c r="F2878">
        <v>75</v>
      </c>
      <c r="G2878" t="s">
        <v>328</v>
      </c>
      <c r="H2878" t="s">
        <v>308</v>
      </c>
      <c r="I2878">
        <v>0</v>
      </c>
      <c r="J2878">
        <v>0</v>
      </c>
      <c r="K2878">
        <v>49</v>
      </c>
      <c r="L2878">
        <v>15</v>
      </c>
      <c r="M2878">
        <v>17</v>
      </c>
      <c r="N2878">
        <v>13</v>
      </c>
      <c r="O2878">
        <v>17</v>
      </c>
    </row>
    <row r="2879" spans="1:15" x14ac:dyDescent="0.25">
      <c r="A2879" t="str">
        <f t="shared" si="44"/>
        <v>62 DayJanuary-March 2025NHS GrampianAll Cancer Types*</v>
      </c>
      <c r="B2879" t="s">
        <v>262</v>
      </c>
      <c r="C2879" t="s">
        <v>259</v>
      </c>
      <c r="D2879" t="s">
        <v>168</v>
      </c>
      <c r="E2879" t="s">
        <v>198</v>
      </c>
      <c r="F2879">
        <v>726</v>
      </c>
      <c r="G2879" t="s">
        <v>571</v>
      </c>
      <c r="H2879" t="s">
        <v>572</v>
      </c>
      <c r="I2879">
        <v>25</v>
      </c>
      <c r="J2879">
        <v>5.8548009367681502</v>
      </c>
      <c r="K2879">
        <v>402</v>
      </c>
      <c r="L2879">
        <v>44</v>
      </c>
      <c r="M2879">
        <v>202</v>
      </c>
      <c r="N2879">
        <v>30</v>
      </c>
      <c r="O2879">
        <v>22</v>
      </c>
    </row>
    <row r="2880" spans="1:15" x14ac:dyDescent="0.25">
      <c r="A2880" t="str">
        <f t="shared" si="44"/>
        <v>62 DayJanuary-March 2025NHS GrampianAll Cancer Types* (screened excluded)</v>
      </c>
      <c r="B2880" t="s">
        <v>262</v>
      </c>
      <c r="C2880" t="s">
        <v>259</v>
      </c>
      <c r="D2880" t="s">
        <v>168</v>
      </c>
      <c r="E2880" t="s">
        <v>199</v>
      </c>
      <c r="F2880">
        <v>660</v>
      </c>
      <c r="G2880" t="s">
        <v>571</v>
      </c>
      <c r="H2880" t="s">
        <v>573</v>
      </c>
      <c r="I2880">
        <v>23</v>
      </c>
      <c r="J2880">
        <v>6.3711911357340698</v>
      </c>
      <c r="K2880">
        <v>338</v>
      </c>
      <c r="L2880">
        <v>35</v>
      </c>
      <c r="M2880">
        <v>162</v>
      </c>
      <c r="N2880">
        <v>31</v>
      </c>
      <c r="O2880">
        <v>21</v>
      </c>
    </row>
    <row r="2881" spans="1:15" x14ac:dyDescent="0.25">
      <c r="A2881" t="str">
        <f t="shared" si="44"/>
        <v>62 DayJanuary-March 2025NHS GrampianAll Cancer Types* (screened only)</v>
      </c>
      <c r="B2881" t="s">
        <v>262</v>
      </c>
      <c r="C2881" t="s">
        <v>259</v>
      </c>
      <c r="D2881" t="s">
        <v>168</v>
      </c>
      <c r="E2881" t="s">
        <v>200</v>
      </c>
      <c r="F2881">
        <v>66</v>
      </c>
      <c r="G2881" t="s">
        <v>266</v>
      </c>
      <c r="H2881" t="s">
        <v>465</v>
      </c>
      <c r="I2881">
        <v>2</v>
      </c>
      <c r="J2881">
        <v>3.0303030303030298</v>
      </c>
      <c r="K2881">
        <v>64</v>
      </c>
      <c r="L2881">
        <v>9</v>
      </c>
      <c r="M2881">
        <v>40</v>
      </c>
      <c r="N2881">
        <v>12</v>
      </c>
      <c r="O2881">
        <v>26</v>
      </c>
    </row>
    <row r="2882" spans="1:15" x14ac:dyDescent="0.25">
      <c r="A2882" t="str">
        <f t="shared" si="44"/>
        <v>62 DayJanuary-March 2025NHS GrampianBreast</v>
      </c>
      <c r="B2882" t="s">
        <v>262</v>
      </c>
      <c r="C2882" t="s">
        <v>259</v>
      </c>
      <c r="D2882" t="s">
        <v>168</v>
      </c>
      <c r="E2882" t="s">
        <v>22</v>
      </c>
      <c r="F2882">
        <v>112</v>
      </c>
      <c r="G2882" t="s">
        <v>280</v>
      </c>
      <c r="H2882" t="s">
        <v>354</v>
      </c>
      <c r="I2882">
        <v>0</v>
      </c>
      <c r="J2882">
        <v>0</v>
      </c>
      <c r="K2882">
        <v>80</v>
      </c>
      <c r="L2882">
        <v>8</v>
      </c>
      <c r="M2882">
        <v>55</v>
      </c>
      <c r="N2882">
        <v>17</v>
      </c>
      <c r="O2882">
        <v>26</v>
      </c>
    </row>
    <row r="2883" spans="1:15" x14ac:dyDescent="0.25">
      <c r="A2883" t="str">
        <f t="shared" ref="A2883:A2946" si="45">CONCATENATE(B2883,C2883,D2883,E2883)</f>
        <v>62 DayJanuary-March 2025NHS GrampianBreast (screened excluded)</v>
      </c>
      <c r="B2883" t="s">
        <v>262</v>
      </c>
      <c r="C2883" t="s">
        <v>259</v>
      </c>
      <c r="D2883" t="s">
        <v>168</v>
      </c>
      <c r="E2883" t="s">
        <v>201</v>
      </c>
      <c r="F2883">
        <v>74</v>
      </c>
      <c r="G2883" t="s">
        <v>280</v>
      </c>
      <c r="H2883" t="s">
        <v>423</v>
      </c>
      <c r="I2883">
        <v>0</v>
      </c>
      <c r="J2883">
        <v>0</v>
      </c>
      <c r="K2883">
        <v>42</v>
      </c>
      <c r="L2883">
        <v>5</v>
      </c>
      <c r="M2883">
        <v>30</v>
      </c>
      <c r="N2883">
        <v>13</v>
      </c>
      <c r="O2883">
        <v>26</v>
      </c>
    </row>
    <row r="2884" spans="1:15" x14ac:dyDescent="0.25">
      <c r="A2884" t="str">
        <f t="shared" si="45"/>
        <v>62 DayJanuary-March 2025NHS GrampianBreast (screened only)</v>
      </c>
      <c r="B2884" t="s">
        <v>262</v>
      </c>
      <c r="C2884" t="s">
        <v>259</v>
      </c>
      <c r="D2884" t="s">
        <v>168</v>
      </c>
      <c r="E2884" t="s">
        <v>202</v>
      </c>
      <c r="F2884">
        <v>38</v>
      </c>
      <c r="G2884" t="s">
        <v>266</v>
      </c>
      <c r="H2884" t="s">
        <v>369</v>
      </c>
      <c r="I2884">
        <v>0</v>
      </c>
      <c r="J2884">
        <v>0</v>
      </c>
      <c r="K2884">
        <v>38</v>
      </c>
      <c r="L2884">
        <v>3</v>
      </c>
      <c r="M2884">
        <v>25</v>
      </c>
      <c r="N2884">
        <v>21</v>
      </c>
      <c r="O2884">
        <v>26</v>
      </c>
    </row>
    <row r="2885" spans="1:15" x14ac:dyDescent="0.25">
      <c r="A2885" t="str">
        <f t="shared" si="45"/>
        <v>62 DayJanuary-March 2025NHS GrampianCervical</v>
      </c>
      <c r="B2885" t="s">
        <v>262</v>
      </c>
      <c r="C2885" t="s">
        <v>259</v>
      </c>
      <c r="D2885" t="s">
        <v>168</v>
      </c>
      <c r="E2885" t="s">
        <v>23</v>
      </c>
      <c r="F2885">
        <v>8</v>
      </c>
      <c r="G2885" t="s">
        <v>312</v>
      </c>
      <c r="H2885" t="s">
        <v>320</v>
      </c>
      <c r="I2885">
        <v>0</v>
      </c>
      <c r="J2885">
        <v>0</v>
      </c>
      <c r="K2885">
        <v>3</v>
      </c>
      <c r="L2885">
        <v>1</v>
      </c>
      <c r="M2885">
        <v>3</v>
      </c>
      <c r="O2885">
        <v>8</v>
      </c>
    </row>
    <row r="2886" spans="1:15" x14ac:dyDescent="0.25">
      <c r="A2886" t="str">
        <f t="shared" si="45"/>
        <v>62 DayJanuary-March 2025NHS GrampianCervical (screened excluded)</v>
      </c>
      <c r="B2886" t="s">
        <v>262</v>
      </c>
      <c r="C2886" t="s">
        <v>259</v>
      </c>
      <c r="D2886" t="s">
        <v>168</v>
      </c>
      <c r="E2886" t="s">
        <v>24</v>
      </c>
      <c r="F2886">
        <v>6</v>
      </c>
      <c r="G2886" t="s">
        <v>312</v>
      </c>
      <c r="H2886" t="s">
        <v>316</v>
      </c>
      <c r="I2886">
        <v>0</v>
      </c>
      <c r="J2886">
        <v>0</v>
      </c>
      <c r="K2886">
        <v>1</v>
      </c>
      <c r="L2886">
        <v>0</v>
      </c>
      <c r="M2886">
        <v>1</v>
      </c>
    </row>
    <row r="2887" spans="1:15" x14ac:dyDescent="0.25">
      <c r="A2887" t="str">
        <f t="shared" si="45"/>
        <v>62 DayJanuary-March 2025NHS GrampianCervical (screened only)</v>
      </c>
      <c r="B2887" t="s">
        <v>262</v>
      </c>
      <c r="C2887" t="s">
        <v>259</v>
      </c>
      <c r="D2887" t="s">
        <v>168</v>
      </c>
      <c r="E2887" t="s">
        <v>25</v>
      </c>
      <c r="F2887">
        <v>2</v>
      </c>
      <c r="G2887" t="s">
        <v>266</v>
      </c>
      <c r="H2887" t="s">
        <v>306</v>
      </c>
      <c r="I2887">
        <v>0</v>
      </c>
      <c r="J2887">
        <v>0</v>
      </c>
      <c r="K2887">
        <v>2</v>
      </c>
      <c r="L2887">
        <v>1</v>
      </c>
      <c r="M2887">
        <v>2</v>
      </c>
    </row>
    <row r="2888" spans="1:15" x14ac:dyDescent="0.25">
      <c r="A2888" t="str">
        <f t="shared" si="45"/>
        <v>62 DayJanuary-March 2025NHS GrampianColorectal</v>
      </c>
      <c r="B2888" t="s">
        <v>262</v>
      </c>
      <c r="C2888" t="s">
        <v>259</v>
      </c>
      <c r="D2888" t="s">
        <v>168</v>
      </c>
      <c r="E2888" t="s">
        <v>26</v>
      </c>
      <c r="F2888">
        <v>95</v>
      </c>
      <c r="G2888" t="s">
        <v>345</v>
      </c>
      <c r="H2888" t="s">
        <v>463</v>
      </c>
      <c r="I2888">
        <v>5</v>
      </c>
      <c r="J2888">
        <v>6.9444444444444402</v>
      </c>
      <c r="K2888">
        <v>67</v>
      </c>
      <c r="L2888">
        <v>13</v>
      </c>
      <c r="M2888">
        <v>33</v>
      </c>
      <c r="N2888">
        <v>30</v>
      </c>
      <c r="O2888">
        <v>30</v>
      </c>
    </row>
    <row r="2889" spans="1:15" x14ac:dyDescent="0.25">
      <c r="A2889" t="str">
        <f t="shared" si="45"/>
        <v>62 DayJanuary-March 2025NHS GrampianColorectal (screened excluded)</v>
      </c>
      <c r="B2889" t="s">
        <v>262</v>
      </c>
      <c r="C2889" t="s">
        <v>259</v>
      </c>
      <c r="D2889" t="s">
        <v>168</v>
      </c>
      <c r="E2889" t="s">
        <v>27</v>
      </c>
      <c r="F2889">
        <v>69</v>
      </c>
      <c r="G2889" t="s">
        <v>345</v>
      </c>
      <c r="H2889" t="s">
        <v>372</v>
      </c>
      <c r="I2889">
        <v>3</v>
      </c>
      <c r="J2889">
        <v>6.5217391304347796</v>
      </c>
      <c r="K2889">
        <v>43</v>
      </c>
      <c r="L2889">
        <v>8</v>
      </c>
      <c r="M2889">
        <v>20</v>
      </c>
      <c r="N2889">
        <v>44</v>
      </c>
      <c r="O2889">
        <v>22</v>
      </c>
    </row>
    <row r="2890" spans="1:15" x14ac:dyDescent="0.25">
      <c r="A2890" t="str">
        <f t="shared" si="45"/>
        <v>62 DayJanuary-March 2025NHS GrampianColorectal (screened only)</v>
      </c>
      <c r="B2890" t="s">
        <v>262</v>
      </c>
      <c r="C2890" t="s">
        <v>259</v>
      </c>
      <c r="D2890" t="s">
        <v>168</v>
      </c>
      <c r="E2890" t="s">
        <v>28</v>
      </c>
      <c r="F2890">
        <v>26</v>
      </c>
      <c r="G2890" t="s">
        <v>266</v>
      </c>
      <c r="H2890" t="s">
        <v>328</v>
      </c>
      <c r="I2890">
        <v>2</v>
      </c>
      <c r="J2890">
        <v>7.6923076923076898</v>
      </c>
      <c r="K2890">
        <v>24</v>
      </c>
      <c r="L2890">
        <v>5</v>
      </c>
      <c r="M2890">
        <v>13</v>
      </c>
      <c r="N2890">
        <v>10</v>
      </c>
      <c r="O2890">
        <v>35</v>
      </c>
    </row>
    <row r="2891" spans="1:15" x14ac:dyDescent="0.25">
      <c r="A2891" t="str">
        <f t="shared" si="45"/>
        <v>62 DayJanuary-March 2025NHS GrampianHead &amp; Neck</v>
      </c>
      <c r="B2891" t="s">
        <v>262</v>
      </c>
      <c r="C2891" t="s">
        <v>259</v>
      </c>
      <c r="D2891" t="s">
        <v>168</v>
      </c>
      <c r="E2891" t="s">
        <v>29</v>
      </c>
      <c r="F2891">
        <v>21</v>
      </c>
      <c r="G2891" t="s">
        <v>284</v>
      </c>
      <c r="H2891" t="s">
        <v>274</v>
      </c>
      <c r="I2891">
        <v>0</v>
      </c>
      <c r="J2891">
        <v>0</v>
      </c>
      <c r="K2891">
        <v>6</v>
      </c>
      <c r="L2891">
        <v>3</v>
      </c>
      <c r="M2891">
        <v>1</v>
      </c>
      <c r="N2891">
        <v>64</v>
      </c>
    </row>
    <row r="2892" spans="1:15" x14ac:dyDescent="0.25">
      <c r="A2892" t="str">
        <f t="shared" si="45"/>
        <v>62 DayJanuary-March 2025NHS GrampianLung</v>
      </c>
      <c r="B2892" t="s">
        <v>262</v>
      </c>
      <c r="C2892" t="s">
        <v>259</v>
      </c>
      <c r="D2892" t="s">
        <v>168</v>
      </c>
      <c r="E2892" t="s">
        <v>30</v>
      </c>
      <c r="F2892">
        <v>124</v>
      </c>
      <c r="G2892" t="s">
        <v>357</v>
      </c>
      <c r="H2892" t="s">
        <v>465</v>
      </c>
      <c r="I2892">
        <v>10</v>
      </c>
      <c r="J2892">
        <v>15.1515151515152</v>
      </c>
      <c r="K2892">
        <v>56</v>
      </c>
      <c r="L2892">
        <v>6</v>
      </c>
      <c r="M2892">
        <v>15</v>
      </c>
      <c r="N2892">
        <v>30</v>
      </c>
      <c r="O2892">
        <v>26</v>
      </c>
    </row>
    <row r="2893" spans="1:15" x14ac:dyDescent="0.25">
      <c r="A2893" t="str">
        <f t="shared" si="45"/>
        <v>62 DayJanuary-March 2025NHS GrampianLymphoma</v>
      </c>
      <c r="B2893" t="s">
        <v>262</v>
      </c>
      <c r="C2893" t="s">
        <v>259</v>
      </c>
      <c r="D2893" t="s">
        <v>168</v>
      </c>
      <c r="E2893" t="s">
        <v>31</v>
      </c>
      <c r="F2893">
        <v>28</v>
      </c>
      <c r="G2893" t="s">
        <v>328</v>
      </c>
      <c r="H2893" t="s">
        <v>306</v>
      </c>
      <c r="I2893">
        <v>0</v>
      </c>
      <c r="J2893">
        <v>0</v>
      </c>
      <c r="K2893">
        <v>2</v>
      </c>
      <c r="L2893">
        <v>1</v>
      </c>
      <c r="M2893">
        <v>1</v>
      </c>
    </row>
    <row r="2894" spans="1:15" x14ac:dyDescent="0.25">
      <c r="A2894" t="str">
        <f t="shared" si="45"/>
        <v>62 DayJanuary-March 2025NHS GrampianMelanoma</v>
      </c>
      <c r="B2894" t="s">
        <v>262</v>
      </c>
      <c r="C2894" t="s">
        <v>259</v>
      </c>
      <c r="D2894" t="s">
        <v>168</v>
      </c>
      <c r="E2894" t="s">
        <v>32</v>
      </c>
      <c r="F2894">
        <v>26</v>
      </c>
      <c r="G2894" t="s">
        <v>272</v>
      </c>
      <c r="H2894" t="s">
        <v>286</v>
      </c>
      <c r="I2894">
        <v>0</v>
      </c>
      <c r="J2894">
        <v>0</v>
      </c>
      <c r="K2894">
        <v>19</v>
      </c>
      <c r="L2894">
        <v>1</v>
      </c>
      <c r="M2894">
        <v>1</v>
      </c>
    </row>
    <row r="2895" spans="1:15" x14ac:dyDescent="0.25">
      <c r="A2895" t="str">
        <f t="shared" si="45"/>
        <v>62 DayJanuary-March 2025NHS GrampianOvarian</v>
      </c>
      <c r="B2895" t="s">
        <v>262</v>
      </c>
      <c r="C2895" t="s">
        <v>259</v>
      </c>
      <c r="D2895" t="s">
        <v>168</v>
      </c>
      <c r="E2895" t="s">
        <v>33</v>
      </c>
      <c r="F2895">
        <v>12</v>
      </c>
      <c r="G2895" t="s">
        <v>272</v>
      </c>
      <c r="H2895" t="s">
        <v>312</v>
      </c>
      <c r="I2895">
        <v>0</v>
      </c>
      <c r="J2895">
        <v>0</v>
      </c>
      <c r="K2895">
        <v>5</v>
      </c>
      <c r="L2895">
        <v>0</v>
      </c>
      <c r="M2895">
        <v>2</v>
      </c>
    </row>
    <row r="2896" spans="1:15" x14ac:dyDescent="0.25">
      <c r="A2896" t="str">
        <f t="shared" si="45"/>
        <v>62 DayJanuary-March 2025NHS GrampianUpper GI</v>
      </c>
      <c r="B2896" t="s">
        <v>262</v>
      </c>
      <c r="C2896" t="s">
        <v>259</v>
      </c>
      <c r="D2896" t="s">
        <v>168</v>
      </c>
      <c r="E2896" t="s">
        <v>34</v>
      </c>
      <c r="F2896">
        <v>83</v>
      </c>
      <c r="G2896" t="s">
        <v>387</v>
      </c>
      <c r="H2896" t="s">
        <v>357</v>
      </c>
      <c r="I2896">
        <v>9</v>
      </c>
      <c r="J2896">
        <v>15.517241379310301</v>
      </c>
      <c r="K2896">
        <v>49</v>
      </c>
      <c r="L2896">
        <v>2</v>
      </c>
      <c r="M2896">
        <v>17</v>
      </c>
      <c r="O2896">
        <v>14</v>
      </c>
    </row>
    <row r="2897" spans="1:15" x14ac:dyDescent="0.25">
      <c r="A2897" t="str">
        <f t="shared" si="45"/>
        <v>62 DayJanuary-March 2025NHS GrampianUpper GI - Hepatopancreatobiliary</v>
      </c>
      <c r="B2897" t="s">
        <v>262</v>
      </c>
      <c r="C2897" t="s">
        <v>259</v>
      </c>
      <c r="D2897" t="s">
        <v>168</v>
      </c>
      <c r="E2897" t="s">
        <v>203</v>
      </c>
      <c r="F2897">
        <v>43</v>
      </c>
      <c r="G2897" t="s">
        <v>311</v>
      </c>
      <c r="H2897" t="s">
        <v>314</v>
      </c>
      <c r="I2897">
        <v>6</v>
      </c>
      <c r="J2897">
        <v>20</v>
      </c>
      <c r="K2897">
        <v>24</v>
      </c>
      <c r="L2897">
        <v>0</v>
      </c>
      <c r="M2897">
        <v>5</v>
      </c>
      <c r="O2897">
        <v>21</v>
      </c>
    </row>
    <row r="2898" spans="1:15" x14ac:dyDescent="0.25">
      <c r="A2898" t="str">
        <f t="shared" si="45"/>
        <v>62 DayJanuary-March 2025NHS GrampianUpper GI - Oesophagogastric</v>
      </c>
      <c r="B2898" t="s">
        <v>262</v>
      </c>
      <c r="C2898" t="s">
        <v>259</v>
      </c>
      <c r="D2898" t="s">
        <v>168</v>
      </c>
      <c r="E2898" t="s">
        <v>204</v>
      </c>
      <c r="F2898">
        <v>40</v>
      </c>
      <c r="G2898" t="s">
        <v>273</v>
      </c>
      <c r="H2898" t="s">
        <v>327</v>
      </c>
      <c r="I2898">
        <v>3</v>
      </c>
      <c r="J2898">
        <v>10.714285714285699</v>
      </c>
      <c r="K2898">
        <v>25</v>
      </c>
      <c r="L2898">
        <v>2</v>
      </c>
      <c r="M2898">
        <v>12</v>
      </c>
      <c r="O2898">
        <v>14</v>
      </c>
    </row>
    <row r="2899" spans="1:15" x14ac:dyDescent="0.25">
      <c r="A2899" t="str">
        <f t="shared" si="45"/>
        <v>62 DayJanuary-March 2025NHS GrampianUrological</v>
      </c>
      <c r="B2899" t="s">
        <v>262</v>
      </c>
      <c r="C2899" t="s">
        <v>259</v>
      </c>
      <c r="D2899" t="s">
        <v>168</v>
      </c>
      <c r="E2899" t="s">
        <v>205</v>
      </c>
      <c r="F2899">
        <v>217</v>
      </c>
      <c r="G2899" t="s">
        <v>485</v>
      </c>
      <c r="H2899" t="s">
        <v>426</v>
      </c>
      <c r="I2899">
        <v>1</v>
      </c>
      <c r="J2899">
        <v>0.86206896551724099</v>
      </c>
      <c r="K2899">
        <v>115</v>
      </c>
      <c r="L2899">
        <v>9</v>
      </c>
      <c r="M2899">
        <v>74</v>
      </c>
      <c r="N2899">
        <v>51</v>
      </c>
      <c r="O2899">
        <v>21</v>
      </c>
    </row>
    <row r="2900" spans="1:15" x14ac:dyDescent="0.25">
      <c r="A2900" t="str">
        <f t="shared" si="45"/>
        <v>62 DayJanuary-March 2025NHS GrampianUrology - Bladder</v>
      </c>
      <c r="B2900" t="s">
        <v>262</v>
      </c>
      <c r="C2900" t="s">
        <v>259</v>
      </c>
      <c r="D2900" t="s">
        <v>168</v>
      </c>
      <c r="E2900" t="s">
        <v>206</v>
      </c>
      <c r="F2900">
        <v>28</v>
      </c>
      <c r="G2900" t="s">
        <v>273</v>
      </c>
      <c r="H2900" t="s">
        <v>334</v>
      </c>
      <c r="I2900">
        <v>0</v>
      </c>
      <c r="J2900">
        <v>0</v>
      </c>
      <c r="K2900">
        <v>16</v>
      </c>
      <c r="L2900">
        <v>1</v>
      </c>
      <c r="M2900">
        <v>14</v>
      </c>
      <c r="O2900">
        <v>19</v>
      </c>
    </row>
    <row r="2901" spans="1:15" x14ac:dyDescent="0.25">
      <c r="A2901" t="str">
        <f t="shared" si="45"/>
        <v>62 DayJanuary-March 2025NHS GrampianUrology - Other</v>
      </c>
      <c r="B2901" t="s">
        <v>262</v>
      </c>
      <c r="C2901" t="s">
        <v>259</v>
      </c>
      <c r="D2901" t="s">
        <v>168</v>
      </c>
      <c r="E2901" t="s">
        <v>207</v>
      </c>
      <c r="F2901">
        <v>33</v>
      </c>
      <c r="G2901" t="s">
        <v>330</v>
      </c>
      <c r="H2901" t="s">
        <v>321</v>
      </c>
      <c r="I2901">
        <v>0</v>
      </c>
      <c r="J2901">
        <v>0</v>
      </c>
      <c r="K2901">
        <v>9</v>
      </c>
      <c r="L2901">
        <v>0</v>
      </c>
      <c r="M2901">
        <v>7</v>
      </c>
      <c r="O2901">
        <v>15</v>
      </c>
    </row>
    <row r="2902" spans="1:15" x14ac:dyDescent="0.25">
      <c r="A2902" t="str">
        <f t="shared" si="45"/>
        <v>62 DayJanuary-March 2025NHS GrampianUrology - Prostate</v>
      </c>
      <c r="B2902" t="s">
        <v>262</v>
      </c>
      <c r="C2902" t="s">
        <v>259</v>
      </c>
      <c r="D2902" t="s">
        <v>168</v>
      </c>
      <c r="E2902" t="s">
        <v>208</v>
      </c>
      <c r="F2902">
        <v>156</v>
      </c>
      <c r="G2902" t="s">
        <v>317</v>
      </c>
      <c r="H2902" t="s">
        <v>389</v>
      </c>
      <c r="I2902">
        <v>1</v>
      </c>
      <c r="J2902">
        <v>1.0989010989011001</v>
      </c>
      <c r="K2902">
        <v>90</v>
      </c>
      <c r="L2902">
        <v>8</v>
      </c>
      <c r="M2902">
        <v>53</v>
      </c>
      <c r="N2902">
        <v>56</v>
      </c>
      <c r="O2902">
        <v>28</v>
      </c>
    </row>
    <row r="2903" spans="1:15" x14ac:dyDescent="0.25">
      <c r="A2903" t="str">
        <f t="shared" si="45"/>
        <v>62 DayJanuary-March 2025NHS Greater Glasgow &amp; ClydeAll Cancer Types*</v>
      </c>
      <c r="B2903" t="s">
        <v>262</v>
      </c>
      <c r="C2903" t="s">
        <v>259</v>
      </c>
      <c r="D2903" t="s">
        <v>169</v>
      </c>
      <c r="E2903" t="s">
        <v>198</v>
      </c>
      <c r="F2903">
        <v>1719</v>
      </c>
      <c r="G2903" t="s">
        <v>574</v>
      </c>
      <c r="H2903" t="s">
        <v>575</v>
      </c>
      <c r="I2903">
        <v>13</v>
      </c>
      <c r="J2903">
        <v>1.1197243755383299</v>
      </c>
      <c r="K2903">
        <v>1148</v>
      </c>
      <c r="L2903">
        <v>177</v>
      </c>
      <c r="M2903">
        <v>334</v>
      </c>
      <c r="N2903">
        <v>16</v>
      </c>
      <c r="O2903">
        <v>15</v>
      </c>
    </row>
    <row r="2904" spans="1:15" x14ac:dyDescent="0.25">
      <c r="A2904" t="str">
        <f t="shared" si="45"/>
        <v>62 DayJanuary-March 2025NHS Greater Glasgow &amp; ClydeAll Cancer Types* (screened excluded)</v>
      </c>
      <c r="B2904" t="s">
        <v>262</v>
      </c>
      <c r="C2904" t="s">
        <v>259</v>
      </c>
      <c r="D2904" t="s">
        <v>169</v>
      </c>
      <c r="E2904" t="s">
        <v>199</v>
      </c>
      <c r="F2904">
        <v>1510</v>
      </c>
      <c r="G2904" t="s">
        <v>574</v>
      </c>
      <c r="H2904" t="s">
        <v>576</v>
      </c>
      <c r="I2904">
        <v>13</v>
      </c>
      <c r="J2904">
        <v>1.3655462184873901</v>
      </c>
      <c r="K2904">
        <v>939</v>
      </c>
      <c r="L2904">
        <v>151</v>
      </c>
      <c r="M2904">
        <v>270</v>
      </c>
      <c r="N2904">
        <v>17</v>
      </c>
      <c r="O2904">
        <v>15</v>
      </c>
    </row>
    <row r="2905" spans="1:15" x14ac:dyDescent="0.25">
      <c r="A2905" t="str">
        <f t="shared" si="45"/>
        <v>62 DayJanuary-March 2025NHS Greater Glasgow &amp; ClydeAll Cancer Types* (screened only)</v>
      </c>
      <c r="B2905" t="s">
        <v>262</v>
      </c>
      <c r="C2905" t="s">
        <v>259</v>
      </c>
      <c r="D2905" t="s">
        <v>169</v>
      </c>
      <c r="E2905" t="s">
        <v>200</v>
      </c>
      <c r="F2905">
        <v>209</v>
      </c>
      <c r="G2905" t="s">
        <v>266</v>
      </c>
      <c r="H2905" t="s">
        <v>577</v>
      </c>
      <c r="I2905">
        <v>0</v>
      </c>
      <c r="J2905">
        <v>0</v>
      </c>
      <c r="K2905">
        <v>209</v>
      </c>
      <c r="L2905">
        <v>26</v>
      </c>
      <c r="M2905">
        <v>64</v>
      </c>
      <c r="N2905">
        <v>14</v>
      </c>
      <c r="O2905">
        <v>16</v>
      </c>
    </row>
    <row r="2906" spans="1:15" x14ac:dyDescent="0.25">
      <c r="A2906" t="str">
        <f t="shared" si="45"/>
        <v>62 DayJanuary-March 2025NHS Greater Glasgow &amp; ClydeBreast</v>
      </c>
      <c r="B2906" t="s">
        <v>262</v>
      </c>
      <c r="C2906" t="s">
        <v>259</v>
      </c>
      <c r="D2906" t="s">
        <v>169</v>
      </c>
      <c r="E2906" t="s">
        <v>22</v>
      </c>
      <c r="F2906">
        <v>363</v>
      </c>
      <c r="G2906" t="s">
        <v>283</v>
      </c>
      <c r="H2906" t="s">
        <v>460</v>
      </c>
      <c r="I2906">
        <v>2</v>
      </c>
      <c r="J2906">
        <v>0.632911392405063</v>
      </c>
      <c r="K2906">
        <v>314</v>
      </c>
      <c r="L2906">
        <v>37</v>
      </c>
      <c r="M2906">
        <v>111</v>
      </c>
      <c r="N2906">
        <v>14</v>
      </c>
      <c r="O2906">
        <v>12</v>
      </c>
    </row>
    <row r="2907" spans="1:15" x14ac:dyDescent="0.25">
      <c r="A2907" t="str">
        <f t="shared" si="45"/>
        <v>62 DayJanuary-March 2025NHS Greater Glasgow &amp; ClydeBreast (screened excluded)</v>
      </c>
      <c r="B2907" t="s">
        <v>262</v>
      </c>
      <c r="C2907" t="s">
        <v>259</v>
      </c>
      <c r="D2907" t="s">
        <v>169</v>
      </c>
      <c r="E2907" t="s">
        <v>201</v>
      </c>
      <c r="F2907">
        <v>193</v>
      </c>
      <c r="G2907" t="s">
        <v>283</v>
      </c>
      <c r="H2907" t="s">
        <v>503</v>
      </c>
      <c r="I2907">
        <v>2</v>
      </c>
      <c r="J2907">
        <v>1.3698630136986301</v>
      </c>
      <c r="K2907">
        <v>144</v>
      </c>
      <c r="L2907">
        <v>15</v>
      </c>
      <c r="M2907">
        <v>68</v>
      </c>
      <c r="N2907">
        <v>13</v>
      </c>
      <c r="O2907">
        <v>11</v>
      </c>
    </row>
    <row r="2908" spans="1:15" x14ac:dyDescent="0.25">
      <c r="A2908" t="str">
        <f t="shared" si="45"/>
        <v>62 DayJanuary-March 2025NHS Greater Glasgow &amp; ClydeBreast (screened only)</v>
      </c>
      <c r="B2908" t="s">
        <v>262</v>
      </c>
      <c r="C2908" t="s">
        <v>259</v>
      </c>
      <c r="D2908" t="s">
        <v>169</v>
      </c>
      <c r="E2908" t="s">
        <v>202</v>
      </c>
      <c r="F2908">
        <v>170</v>
      </c>
      <c r="G2908" t="s">
        <v>266</v>
      </c>
      <c r="H2908" t="s">
        <v>524</v>
      </c>
      <c r="I2908">
        <v>0</v>
      </c>
      <c r="J2908">
        <v>0</v>
      </c>
      <c r="K2908">
        <v>170</v>
      </c>
      <c r="L2908">
        <v>22</v>
      </c>
      <c r="M2908">
        <v>43</v>
      </c>
      <c r="N2908">
        <v>14</v>
      </c>
      <c r="O2908">
        <v>14</v>
      </c>
    </row>
    <row r="2909" spans="1:15" x14ac:dyDescent="0.25">
      <c r="A2909" t="str">
        <f t="shared" si="45"/>
        <v>62 DayJanuary-March 2025NHS Greater Glasgow &amp; ClydeCervical</v>
      </c>
      <c r="B2909" t="s">
        <v>262</v>
      </c>
      <c r="C2909" t="s">
        <v>259</v>
      </c>
      <c r="D2909" t="s">
        <v>169</v>
      </c>
      <c r="E2909" t="s">
        <v>23</v>
      </c>
      <c r="F2909">
        <v>18</v>
      </c>
      <c r="G2909" t="s">
        <v>312</v>
      </c>
      <c r="H2909" t="s">
        <v>311</v>
      </c>
      <c r="I2909">
        <v>0</v>
      </c>
      <c r="J2909">
        <v>0</v>
      </c>
      <c r="K2909">
        <v>13</v>
      </c>
      <c r="L2909">
        <v>1</v>
      </c>
      <c r="M2909">
        <v>1</v>
      </c>
    </row>
    <row r="2910" spans="1:15" x14ac:dyDescent="0.25">
      <c r="A2910" t="str">
        <f t="shared" si="45"/>
        <v>62 DayJanuary-March 2025NHS Greater Glasgow &amp; ClydeCervical (screened excluded)</v>
      </c>
      <c r="B2910" t="s">
        <v>262</v>
      </c>
      <c r="C2910" t="s">
        <v>259</v>
      </c>
      <c r="D2910" t="s">
        <v>169</v>
      </c>
      <c r="E2910" t="s">
        <v>24</v>
      </c>
      <c r="F2910">
        <v>14</v>
      </c>
      <c r="G2910" t="s">
        <v>312</v>
      </c>
      <c r="H2910" t="s">
        <v>321</v>
      </c>
      <c r="I2910">
        <v>0</v>
      </c>
      <c r="J2910">
        <v>0</v>
      </c>
      <c r="K2910">
        <v>9</v>
      </c>
      <c r="L2910">
        <v>1</v>
      </c>
      <c r="M2910">
        <v>0</v>
      </c>
    </row>
    <row r="2911" spans="1:15" x14ac:dyDescent="0.25">
      <c r="A2911" t="str">
        <f t="shared" si="45"/>
        <v>62 DayJanuary-March 2025NHS Greater Glasgow &amp; ClydeCervical (screened only)</v>
      </c>
      <c r="B2911" t="s">
        <v>262</v>
      </c>
      <c r="C2911" t="s">
        <v>259</v>
      </c>
      <c r="D2911" t="s">
        <v>169</v>
      </c>
      <c r="E2911" t="s">
        <v>25</v>
      </c>
      <c r="F2911">
        <v>4</v>
      </c>
      <c r="G2911" t="s">
        <v>266</v>
      </c>
      <c r="H2911" t="s">
        <v>313</v>
      </c>
      <c r="I2911">
        <v>0</v>
      </c>
      <c r="J2911">
        <v>0</v>
      </c>
      <c r="K2911">
        <v>4</v>
      </c>
      <c r="L2911">
        <v>0</v>
      </c>
      <c r="M2911">
        <v>1</v>
      </c>
    </row>
    <row r="2912" spans="1:15" x14ac:dyDescent="0.25">
      <c r="A2912" t="str">
        <f t="shared" si="45"/>
        <v>62 DayJanuary-March 2025NHS Greater Glasgow &amp; ClydeColorectal</v>
      </c>
      <c r="B2912" t="s">
        <v>262</v>
      </c>
      <c r="C2912" t="s">
        <v>259</v>
      </c>
      <c r="D2912" t="s">
        <v>169</v>
      </c>
      <c r="E2912" t="s">
        <v>26</v>
      </c>
      <c r="F2912">
        <v>179</v>
      </c>
      <c r="G2912" t="s">
        <v>423</v>
      </c>
      <c r="H2912" t="s">
        <v>404</v>
      </c>
      <c r="I2912">
        <v>1</v>
      </c>
      <c r="J2912">
        <v>0.72992700729926996</v>
      </c>
      <c r="K2912">
        <v>136</v>
      </c>
      <c r="L2912">
        <v>29</v>
      </c>
      <c r="M2912">
        <v>60</v>
      </c>
      <c r="N2912">
        <v>24</v>
      </c>
      <c r="O2912">
        <v>21</v>
      </c>
    </row>
    <row r="2913" spans="1:15" x14ac:dyDescent="0.25">
      <c r="A2913" t="str">
        <f t="shared" si="45"/>
        <v>62 DayJanuary-March 2025NHS Greater Glasgow &amp; ClydeColorectal (screened excluded)</v>
      </c>
      <c r="B2913" t="s">
        <v>262</v>
      </c>
      <c r="C2913" t="s">
        <v>259</v>
      </c>
      <c r="D2913" t="s">
        <v>169</v>
      </c>
      <c r="E2913" t="s">
        <v>27</v>
      </c>
      <c r="F2913">
        <v>144</v>
      </c>
      <c r="G2913" t="s">
        <v>423</v>
      </c>
      <c r="H2913" t="s">
        <v>512</v>
      </c>
      <c r="I2913">
        <v>1</v>
      </c>
      <c r="J2913">
        <v>0.98039215686274495</v>
      </c>
      <c r="K2913">
        <v>101</v>
      </c>
      <c r="L2913">
        <v>25</v>
      </c>
      <c r="M2913">
        <v>40</v>
      </c>
      <c r="N2913">
        <v>27</v>
      </c>
      <c r="O2913">
        <v>20</v>
      </c>
    </row>
    <row r="2914" spans="1:15" x14ac:dyDescent="0.25">
      <c r="A2914" t="str">
        <f t="shared" si="45"/>
        <v>62 DayJanuary-March 2025NHS Greater Glasgow &amp; ClydeColorectal (screened only)</v>
      </c>
      <c r="B2914" t="s">
        <v>262</v>
      </c>
      <c r="C2914" t="s">
        <v>259</v>
      </c>
      <c r="D2914" t="s">
        <v>169</v>
      </c>
      <c r="E2914" t="s">
        <v>28</v>
      </c>
      <c r="F2914">
        <v>35</v>
      </c>
      <c r="G2914" t="s">
        <v>266</v>
      </c>
      <c r="H2914" t="s">
        <v>315</v>
      </c>
      <c r="I2914">
        <v>0</v>
      </c>
      <c r="J2914">
        <v>0</v>
      </c>
      <c r="K2914">
        <v>35</v>
      </c>
      <c r="L2914">
        <v>4</v>
      </c>
      <c r="M2914">
        <v>20</v>
      </c>
      <c r="N2914">
        <v>16</v>
      </c>
      <c r="O2914">
        <v>22</v>
      </c>
    </row>
    <row r="2915" spans="1:15" x14ac:dyDescent="0.25">
      <c r="A2915" t="str">
        <f t="shared" si="45"/>
        <v>62 DayJanuary-March 2025NHS Greater Glasgow &amp; ClydeHead &amp; Neck</v>
      </c>
      <c r="B2915" t="s">
        <v>262</v>
      </c>
      <c r="C2915" t="s">
        <v>259</v>
      </c>
      <c r="D2915" t="s">
        <v>169</v>
      </c>
      <c r="E2915" t="s">
        <v>29</v>
      </c>
      <c r="F2915">
        <v>82</v>
      </c>
      <c r="G2915" t="s">
        <v>302</v>
      </c>
      <c r="H2915" t="s">
        <v>317</v>
      </c>
      <c r="I2915">
        <v>1</v>
      </c>
      <c r="J2915">
        <v>1.5384615384615401</v>
      </c>
      <c r="K2915">
        <v>64</v>
      </c>
      <c r="L2915">
        <v>13</v>
      </c>
      <c r="M2915">
        <v>12</v>
      </c>
      <c r="N2915">
        <v>14</v>
      </c>
      <c r="O2915">
        <v>14</v>
      </c>
    </row>
    <row r="2916" spans="1:15" x14ac:dyDescent="0.25">
      <c r="A2916" t="str">
        <f t="shared" si="45"/>
        <v>62 DayJanuary-March 2025NHS Greater Glasgow &amp; ClydeLung</v>
      </c>
      <c r="B2916" t="s">
        <v>262</v>
      </c>
      <c r="C2916" t="s">
        <v>259</v>
      </c>
      <c r="D2916" t="s">
        <v>169</v>
      </c>
      <c r="E2916" t="s">
        <v>30</v>
      </c>
      <c r="F2916">
        <v>277</v>
      </c>
      <c r="G2916" t="s">
        <v>470</v>
      </c>
      <c r="H2916" t="s">
        <v>578</v>
      </c>
      <c r="I2916">
        <v>6</v>
      </c>
      <c r="J2916">
        <v>4.4117647058823497</v>
      </c>
      <c r="K2916">
        <v>130</v>
      </c>
      <c r="L2916">
        <v>23</v>
      </c>
      <c r="M2916">
        <v>37</v>
      </c>
      <c r="N2916">
        <v>14</v>
      </c>
      <c r="O2916">
        <v>14</v>
      </c>
    </row>
    <row r="2917" spans="1:15" x14ac:dyDescent="0.25">
      <c r="A2917" t="str">
        <f t="shared" si="45"/>
        <v>62 DayJanuary-March 2025NHS Greater Glasgow &amp; ClydeLymphoma</v>
      </c>
      <c r="B2917" t="s">
        <v>262</v>
      </c>
      <c r="C2917" t="s">
        <v>259</v>
      </c>
      <c r="D2917" t="s">
        <v>169</v>
      </c>
      <c r="E2917" t="s">
        <v>31</v>
      </c>
      <c r="F2917">
        <v>34</v>
      </c>
      <c r="G2917" t="s">
        <v>321</v>
      </c>
      <c r="H2917" t="s">
        <v>387</v>
      </c>
      <c r="I2917">
        <v>0</v>
      </c>
      <c r="J2917">
        <v>0</v>
      </c>
      <c r="K2917">
        <v>25</v>
      </c>
      <c r="L2917">
        <v>3</v>
      </c>
      <c r="M2917">
        <v>2</v>
      </c>
      <c r="N2917">
        <v>8</v>
      </c>
    </row>
    <row r="2918" spans="1:15" x14ac:dyDescent="0.25">
      <c r="A2918" t="str">
        <f t="shared" si="45"/>
        <v>62 DayJanuary-March 2025NHS Greater Glasgow &amp; ClydeMelanoma</v>
      </c>
      <c r="B2918" t="s">
        <v>262</v>
      </c>
      <c r="C2918" t="s">
        <v>259</v>
      </c>
      <c r="D2918" t="s">
        <v>169</v>
      </c>
      <c r="E2918" t="s">
        <v>32</v>
      </c>
      <c r="F2918">
        <v>100</v>
      </c>
      <c r="G2918" t="s">
        <v>278</v>
      </c>
      <c r="H2918" t="s">
        <v>445</v>
      </c>
      <c r="I2918">
        <v>0</v>
      </c>
      <c r="J2918">
        <v>0</v>
      </c>
      <c r="K2918">
        <v>64</v>
      </c>
      <c r="L2918">
        <v>7</v>
      </c>
      <c r="M2918">
        <v>1</v>
      </c>
      <c r="N2918">
        <v>14</v>
      </c>
    </row>
    <row r="2919" spans="1:15" x14ac:dyDescent="0.25">
      <c r="A2919" t="str">
        <f t="shared" si="45"/>
        <v>62 DayJanuary-March 2025NHS Greater Glasgow &amp; ClydeOvarian</v>
      </c>
      <c r="B2919" t="s">
        <v>262</v>
      </c>
      <c r="C2919" t="s">
        <v>259</v>
      </c>
      <c r="D2919" t="s">
        <v>169</v>
      </c>
      <c r="E2919" t="s">
        <v>33</v>
      </c>
      <c r="F2919">
        <v>30</v>
      </c>
      <c r="G2919" t="s">
        <v>321</v>
      </c>
      <c r="H2919" t="s">
        <v>326</v>
      </c>
      <c r="I2919">
        <v>0</v>
      </c>
      <c r="J2919">
        <v>0</v>
      </c>
      <c r="K2919">
        <v>21</v>
      </c>
      <c r="L2919">
        <v>3</v>
      </c>
      <c r="M2919">
        <v>3</v>
      </c>
      <c r="N2919">
        <v>31</v>
      </c>
      <c r="O2919">
        <v>28</v>
      </c>
    </row>
    <row r="2920" spans="1:15" x14ac:dyDescent="0.25">
      <c r="A2920" t="str">
        <f t="shared" si="45"/>
        <v>62 DayJanuary-March 2025NHS Greater Glasgow &amp; ClydeUpper GI</v>
      </c>
      <c r="B2920" t="s">
        <v>262</v>
      </c>
      <c r="C2920" t="s">
        <v>259</v>
      </c>
      <c r="D2920" t="s">
        <v>169</v>
      </c>
      <c r="E2920" t="s">
        <v>34</v>
      </c>
      <c r="F2920">
        <v>165</v>
      </c>
      <c r="G2920" t="s">
        <v>291</v>
      </c>
      <c r="H2920" t="s">
        <v>388</v>
      </c>
      <c r="I2920">
        <v>0</v>
      </c>
      <c r="J2920">
        <v>0</v>
      </c>
      <c r="K2920">
        <v>108</v>
      </c>
      <c r="L2920">
        <v>8</v>
      </c>
      <c r="M2920">
        <v>32</v>
      </c>
      <c r="N2920">
        <v>17</v>
      </c>
      <c r="O2920">
        <v>22</v>
      </c>
    </row>
    <row r="2921" spans="1:15" x14ac:dyDescent="0.25">
      <c r="A2921" t="str">
        <f t="shared" si="45"/>
        <v>62 DayJanuary-March 2025NHS Greater Glasgow &amp; ClydeUpper GI - Hepatopancreatobiliary</v>
      </c>
      <c r="B2921" t="s">
        <v>262</v>
      </c>
      <c r="C2921" t="s">
        <v>259</v>
      </c>
      <c r="D2921" t="s">
        <v>169</v>
      </c>
      <c r="E2921" t="s">
        <v>203</v>
      </c>
      <c r="F2921">
        <v>98</v>
      </c>
      <c r="G2921" t="s">
        <v>290</v>
      </c>
      <c r="H2921" t="s">
        <v>285</v>
      </c>
      <c r="I2921">
        <v>0</v>
      </c>
      <c r="J2921">
        <v>0</v>
      </c>
      <c r="K2921">
        <v>54</v>
      </c>
      <c r="L2921">
        <v>4</v>
      </c>
      <c r="M2921">
        <v>16</v>
      </c>
      <c r="N2921">
        <v>9</v>
      </c>
      <c r="O2921">
        <v>32</v>
      </c>
    </row>
    <row r="2922" spans="1:15" x14ac:dyDescent="0.25">
      <c r="A2922" t="str">
        <f t="shared" si="45"/>
        <v>62 DayJanuary-March 2025NHS Greater Glasgow &amp; ClydeUpper GI - Oesophagogastric</v>
      </c>
      <c r="B2922" t="s">
        <v>262</v>
      </c>
      <c r="C2922" t="s">
        <v>259</v>
      </c>
      <c r="D2922" t="s">
        <v>169</v>
      </c>
      <c r="E2922" t="s">
        <v>204</v>
      </c>
      <c r="F2922">
        <v>67</v>
      </c>
      <c r="G2922" t="s">
        <v>311</v>
      </c>
      <c r="H2922" t="s">
        <v>285</v>
      </c>
      <c r="I2922">
        <v>0</v>
      </c>
      <c r="J2922">
        <v>0</v>
      </c>
      <c r="K2922">
        <v>54</v>
      </c>
      <c r="L2922">
        <v>4</v>
      </c>
      <c r="M2922">
        <v>16</v>
      </c>
      <c r="N2922">
        <v>36</v>
      </c>
      <c r="O2922">
        <v>20</v>
      </c>
    </row>
    <row r="2923" spans="1:15" x14ac:dyDescent="0.25">
      <c r="A2923" t="str">
        <f t="shared" si="45"/>
        <v>62 DayJanuary-March 2025NHS Greater Glasgow &amp; ClydeUrological</v>
      </c>
      <c r="B2923" t="s">
        <v>262</v>
      </c>
      <c r="C2923" t="s">
        <v>259</v>
      </c>
      <c r="D2923" t="s">
        <v>169</v>
      </c>
      <c r="E2923" t="s">
        <v>205</v>
      </c>
      <c r="F2923">
        <v>471</v>
      </c>
      <c r="G2923" t="s">
        <v>579</v>
      </c>
      <c r="H2923" t="s">
        <v>580</v>
      </c>
      <c r="I2923">
        <v>3</v>
      </c>
      <c r="J2923">
        <v>1.0869565217391299</v>
      </c>
      <c r="K2923">
        <v>273</v>
      </c>
      <c r="L2923">
        <v>53</v>
      </c>
      <c r="M2923">
        <v>75</v>
      </c>
      <c r="N2923">
        <v>17</v>
      </c>
      <c r="O2923">
        <v>22</v>
      </c>
    </row>
    <row r="2924" spans="1:15" x14ac:dyDescent="0.25">
      <c r="A2924" t="str">
        <f t="shared" si="45"/>
        <v>62 DayJanuary-March 2025NHS Greater Glasgow &amp; ClydeUrology - Bladder</v>
      </c>
      <c r="B2924" t="s">
        <v>262</v>
      </c>
      <c r="C2924" t="s">
        <v>259</v>
      </c>
      <c r="D2924" t="s">
        <v>169</v>
      </c>
      <c r="E2924" t="s">
        <v>206</v>
      </c>
      <c r="F2924">
        <v>38</v>
      </c>
      <c r="G2924" t="s">
        <v>312</v>
      </c>
      <c r="H2924" t="s">
        <v>323</v>
      </c>
      <c r="I2924">
        <v>0</v>
      </c>
      <c r="J2924">
        <v>0</v>
      </c>
      <c r="K2924">
        <v>33</v>
      </c>
      <c r="L2924">
        <v>5</v>
      </c>
      <c r="M2924">
        <v>6</v>
      </c>
      <c r="N2924">
        <v>17</v>
      </c>
      <c r="O2924">
        <v>37</v>
      </c>
    </row>
    <row r="2925" spans="1:15" x14ac:dyDescent="0.25">
      <c r="A2925" t="str">
        <f t="shared" si="45"/>
        <v>62 DayJanuary-March 2025NHS Greater Glasgow &amp; ClydeUrology - Other</v>
      </c>
      <c r="B2925" t="s">
        <v>262</v>
      </c>
      <c r="C2925" t="s">
        <v>259</v>
      </c>
      <c r="D2925" t="s">
        <v>169</v>
      </c>
      <c r="E2925" t="s">
        <v>207</v>
      </c>
      <c r="F2925">
        <v>104</v>
      </c>
      <c r="G2925" t="s">
        <v>459</v>
      </c>
      <c r="H2925" t="s">
        <v>380</v>
      </c>
      <c r="I2925">
        <v>3</v>
      </c>
      <c r="J2925">
        <v>9.67741935483871</v>
      </c>
      <c r="K2925">
        <v>28</v>
      </c>
      <c r="L2925">
        <v>1</v>
      </c>
      <c r="M2925">
        <v>6</v>
      </c>
      <c r="O2925">
        <v>78</v>
      </c>
    </row>
    <row r="2926" spans="1:15" x14ac:dyDescent="0.25">
      <c r="A2926" t="str">
        <f t="shared" si="45"/>
        <v>62 DayJanuary-March 2025NHS Greater Glasgow &amp; ClydeUrology - Prostate</v>
      </c>
      <c r="B2926" t="s">
        <v>262</v>
      </c>
      <c r="C2926" t="s">
        <v>259</v>
      </c>
      <c r="D2926" t="s">
        <v>169</v>
      </c>
      <c r="E2926" t="s">
        <v>208</v>
      </c>
      <c r="F2926">
        <v>329</v>
      </c>
      <c r="G2926" t="s">
        <v>318</v>
      </c>
      <c r="H2926" t="s">
        <v>581</v>
      </c>
      <c r="I2926">
        <v>0</v>
      </c>
      <c r="J2926">
        <v>0</v>
      </c>
      <c r="K2926">
        <v>212</v>
      </c>
      <c r="L2926">
        <v>47</v>
      </c>
      <c r="M2926">
        <v>63</v>
      </c>
      <c r="N2926">
        <v>18</v>
      </c>
      <c r="O2926">
        <v>20</v>
      </c>
    </row>
    <row r="2927" spans="1:15" x14ac:dyDescent="0.25">
      <c r="A2927" t="str">
        <f t="shared" si="45"/>
        <v>62 DayJanuary-March 2025NHS HighlandAll Cancer Types*</v>
      </c>
      <c r="B2927" t="s">
        <v>262</v>
      </c>
      <c r="C2927" t="s">
        <v>259</v>
      </c>
      <c r="D2927" t="s">
        <v>170</v>
      </c>
      <c r="E2927" t="s">
        <v>198</v>
      </c>
      <c r="F2927">
        <v>407</v>
      </c>
      <c r="G2927" t="s">
        <v>360</v>
      </c>
      <c r="H2927" t="s">
        <v>383</v>
      </c>
      <c r="I2927">
        <v>2</v>
      </c>
      <c r="J2927">
        <v>0.64102564102564097</v>
      </c>
      <c r="K2927">
        <v>310</v>
      </c>
      <c r="L2927">
        <v>67</v>
      </c>
      <c r="M2927">
        <v>92</v>
      </c>
      <c r="N2927">
        <v>20</v>
      </c>
      <c r="O2927">
        <v>27</v>
      </c>
    </row>
    <row r="2928" spans="1:15" x14ac:dyDescent="0.25">
      <c r="A2928" t="str">
        <f t="shared" si="45"/>
        <v>62 DayJanuary-March 2025NHS HighlandAll Cancer Types* (screened excluded)</v>
      </c>
      <c r="B2928" t="s">
        <v>262</v>
      </c>
      <c r="C2928" t="s">
        <v>259</v>
      </c>
      <c r="D2928" t="s">
        <v>170</v>
      </c>
      <c r="E2928" t="s">
        <v>199</v>
      </c>
      <c r="F2928">
        <v>359</v>
      </c>
      <c r="G2928" t="s">
        <v>360</v>
      </c>
      <c r="H2928" t="s">
        <v>343</v>
      </c>
      <c r="I2928">
        <v>2</v>
      </c>
      <c r="J2928">
        <v>0.75757575757575801</v>
      </c>
      <c r="K2928">
        <v>262</v>
      </c>
      <c r="L2928">
        <v>60</v>
      </c>
      <c r="M2928">
        <v>69</v>
      </c>
      <c r="N2928">
        <v>21</v>
      </c>
      <c r="O2928">
        <v>25</v>
      </c>
    </row>
    <row r="2929" spans="1:15" x14ac:dyDescent="0.25">
      <c r="A2929" t="str">
        <f t="shared" si="45"/>
        <v>62 DayJanuary-March 2025NHS HighlandAll Cancer Types* (screened only)</v>
      </c>
      <c r="B2929" t="s">
        <v>262</v>
      </c>
      <c r="C2929" t="s">
        <v>259</v>
      </c>
      <c r="D2929" t="s">
        <v>170</v>
      </c>
      <c r="E2929" t="s">
        <v>200</v>
      </c>
      <c r="F2929">
        <v>48</v>
      </c>
      <c r="G2929" t="s">
        <v>266</v>
      </c>
      <c r="H2929" t="s">
        <v>353</v>
      </c>
      <c r="I2929">
        <v>0</v>
      </c>
      <c r="J2929">
        <v>0</v>
      </c>
      <c r="K2929">
        <v>48</v>
      </c>
      <c r="L2929">
        <v>7</v>
      </c>
      <c r="M2929">
        <v>23</v>
      </c>
      <c r="N2929">
        <v>6</v>
      </c>
      <c r="O2929">
        <v>32</v>
      </c>
    </row>
    <row r="2930" spans="1:15" x14ac:dyDescent="0.25">
      <c r="A2930" t="str">
        <f t="shared" si="45"/>
        <v>62 DayJanuary-March 2025NHS HighlandBreast</v>
      </c>
      <c r="B2930" t="s">
        <v>262</v>
      </c>
      <c r="C2930" t="s">
        <v>259</v>
      </c>
      <c r="D2930" t="s">
        <v>170</v>
      </c>
      <c r="E2930" t="s">
        <v>22</v>
      </c>
      <c r="F2930">
        <v>84</v>
      </c>
      <c r="G2930" t="s">
        <v>324</v>
      </c>
      <c r="H2930" t="s">
        <v>393</v>
      </c>
      <c r="I2930">
        <v>0</v>
      </c>
      <c r="J2930">
        <v>0</v>
      </c>
      <c r="K2930">
        <v>74</v>
      </c>
      <c r="L2930">
        <v>11</v>
      </c>
      <c r="M2930">
        <v>30</v>
      </c>
      <c r="N2930">
        <v>28</v>
      </c>
      <c r="O2930">
        <v>26</v>
      </c>
    </row>
    <row r="2931" spans="1:15" x14ac:dyDescent="0.25">
      <c r="A2931" t="str">
        <f t="shared" si="45"/>
        <v>62 DayJanuary-March 2025NHS HighlandBreast (screened excluded)</v>
      </c>
      <c r="B2931" t="s">
        <v>262</v>
      </c>
      <c r="C2931" t="s">
        <v>259</v>
      </c>
      <c r="D2931" t="s">
        <v>170</v>
      </c>
      <c r="E2931" t="s">
        <v>201</v>
      </c>
      <c r="F2931">
        <v>51</v>
      </c>
      <c r="G2931" t="s">
        <v>324</v>
      </c>
      <c r="H2931" t="s">
        <v>329</v>
      </c>
      <c r="I2931">
        <v>0</v>
      </c>
      <c r="J2931">
        <v>0</v>
      </c>
      <c r="K2931">
        <v>41</v>
      </c>
      <c r="L2931">
        <v>9</v>
      </c>
      <c r="M2931">
        <v>15</v>
      </c>
      <c r="N2931">
        <v>28</v>
      </c>
      <c r="O2931">
        <v>23</v>
      </c>
    </row>
    <row r="2932" spans="1:15" x14ac:dyDescent="0.25">
      <c r="A2932" t="str">
        <f t="shared" si="45"/>
        <v>62 DayJanuary-March 2025NHS HighlandBreast (screened only)</v>
      </c>
      <c r="B2932" t="s">
        <v>262</v>
      </c>
      <c r="C2932" t="s">
        <v>259</v>
      </c>
      <c r="D2932" t="s">
        <v>170</v>
      </c>
      <c r="E2932" t="s">
        <v>202</v>
      </c>
      <c r="F2932">
        <v>33</v>
      </c>
      <c r="G2932" t="s">
        <v>266</v>
      </c>
      <c r="H2932" t="s">
        <v>323</v>
      </c>
      <c r="I2932">
        <v>0</v>
      </c>
      <c r="J2932">
        <v>0</v>
      </c>
      <c r="K2932">
        <v>33</v>
      </c>
      <c r="L2932">
        <v>2</v>
      </c>
      <c r="M2932">
        <v>15</v>
      </c>
      <c r="O2932">
        <v>32</v>
      </c>
    </row>
    <row r="2933" spans="1:15" x14ac:dyDescent="0.25">
      <c r="A2933" t="str">
        <f t="shared" si="45"/>
        <v>62 DayJanuary-March 2025NHS HighlandCervical</v>
      </c>
      <c r="B2933" t="s">
        <v>262</v>
      </c>
      <c r="C2933" t="s">
        <v>259</v>
      </c>
      <c r="D2933" t="s">
        <v>170</v>
      </c>
      <c r="E2933" t="s">
        <v>23</v>
      </c>
      <c r="F2933">
        <v>4</v>
      </c>
      <c r="G2933" t="s">
        <v>316</v>
      </c>
      <c r="H2933" t="s">
        <v>320</v>
      </c>
      <c r="I2933">
        <v>0</v>
      </c>
      <c r="J2933">
        <v>0</v>
      </c>
      <c r="K2933">
        <v>3</v>
      </c>
      <c r="L2933">
        <v>0</v>
      </c>
      <c r="M2933">
        <v>0</v>
      </c>
    </row>
    <row r="2934" spans="1:15" x14ac:dyDescent="0.25">
      <c r="A2934" t="str">
        <f t="shared" si="45"/>
        <v>62 DayJanuary-March 2025NHS HighlandCervical (screened excluded)</v>
      </c>
      <c r="B2934" t="s">
        <v>262</v>
      </c>
      <c r="C2934" t="s">
        <v>259</v>
      </c>
      <c r="D2934" t="s">
        <v>170</v>
      </c>
      <c r="E2934" t="s">
        <v>24</v>
      </c>
      <c r="F2934">
        <v>1</v>
      </c>
      <c r="G2934" t="s">
        <v>316</v>
      </c>
      <c r="H2934" t="s">
        <v>266</v>
      </c>
      <c r="I2934">
        <v>0</v>
      </c>
      <c r="J2934" t="e">
        <v>#NUM!</v>
      </c>
      <c r="K2934">
        <v>0</v>
      </c>
      <c r="L2934">
        <v>0</v>
      </c>
      <c r="M2934">
        <v>0</v>
      </c>
    </row>
    <row r="2935" spans="1:15" x14ac:dyDescent="0.25">
      <c r="A2935" t="str">
        <f t="shared" si="45"/>
        <v>62 DayJanuary-March 2025NHS HighlandCervical (screened only)</v>
      </c>
      <c r="B2935" t="s">
        <v>262</v>
      </c>
      <c r="C2935" t="s">
        <v>259</v>
      </c>
      <c r="D2935" t="s">
        <v>170</v>
      </c>
      <c r="E2935" t="s">
        <v>25</v>
      </c>
      <c r="F2935">
        <v>3</v>
      </c>
      <c r="G2935" t="s">
        <v>266</v>
      </c>
      <c r="H2935" t="s">
        <v>320</v>
      </c>
      <c r="I2935">
        <v>0</v>
      </c>
      <c r="J2935">
        <v>0</v>
      </c>
      <c r="K2935">
        <v>3</v>
      </c>
      <c r="L2935">
        <v>0</v>
      </c>
      <c r="M2935">
        <v>0</v>
      </c>
    </row>
    <row r="2936" spans="1:15" x14ac:dyDescent="0.25">
      <c r="A2936" t="str">
        <f t="shared" si="45"/>
        <v>62 DayJanuary-March 2025NHS HighlandColorectal</v>
      </c>
      <c r="B2936" t="s">
        <v>262</v>
      </c>
      <c r="C2936" t="s">
        <v>259</v>
      </c>
      <c r="D2936" t="s">
        <v>170</v>
      </c>
      <c r="E2936" t="s">
        <v>26</v>
      </c>
      <c r="F2936">
        <v>60</v>
      </c>
      <c r="G2936" t="s">
        <v>324</v>
      </c>
      <c r="H2936" t="s">
        <v>279</v>
      </c>
      <c r="I2936">
        <v>1</v>
      </c>
      <c r="J2936">
        <v>2</v>
      </c>
      <c r="K2936">
        <v>49</v>
      </c>
      <c r="L2936">
        <v>16</v>
      </c>
      <c r="M2936">
        <v>21</v>
      </c>
      <c r="N2936">
        <v>15</v>
      </c>
      <c r="O2936">
        <v>30</v>
      </c>
    </row>
    <row r="2937" spans="1:15" x14ac:dyDescent="0.25">
      <c r="A2937" t="str">
        <f t="shared" si="45"/>
        <v>62 DayJanuary-March 2025NHS HighlandColorectal (screened excluded)</v>
      </c>
      <c r="B2937" t="s">
        <v>262</v>
      </c>
      <c r="C2937" t="s">
        <v>259</v>
      </c>
      <c r="D2937" t="s">
        <v>170</v>
      </c>
      <c r="E2937" t="s">
        <v>27</v>
      </c>
      <c r="F2937">
        <v>48</v>
      </c>
      <c r="G2937" t="s">
        <v>324</v>
      </c>
      <c r="H2937" t="s">
        <v>369</v>
      </c>
      <c r="I2937">
        <v>1</v>
      </c>
      <c r="J2937">
        <v>2.6315789473684199</v>
      </c>
      <c r="K2937">
        <v>37</v>
      </c>
      <c r="L2937">
        <v>11</v>
      </c>
      <c r="M2937">
        <v>13</v>
      </c>
      <c r="N2937">
        <v>21</v>
      </c>
      <c r="O2937">
        <v>30</v>
      </c>
    </row>
    <row r="2938" spans="1:15" x14ac:dyDescent="0.25">
      <c r="A2938" t="str">
        <f t="shared" si="45"/>
        <v>62 DayJanuary-March 2025NHS HighlandColorectal (screened only)</v>
      </c>
      <c r="B2938" t="s">
        <v>262</v>
      </c>
      <c r="C2938" t="s">
        <v>259</v>
      </c>
      <c r="D2938" t="s">
        <v>170</v>
      </c>
      <c r="E2938" t="s">
        <v>28</v>
      </c>
      <c r="F2938">
        <v>12</v>
      </c>
      <c r="G2938" t="s">
        <v>266</v>
      </c>
      <c r="H2938" t="s">
        <v>273</v>
      </c>
      <c r="I2938">
        <v>0</v>
      </c>
      <c r="J2938">
        <v>0</v>
      </c>
      <c r="K2938">
        <v>12</v>
      </c>
      <c r="L2938">
        <v>5</v>
      </c>
      <c r="M2938">
        <v>8</v>
      </c>
      <c r="N2938">
        <v>6</v>
      </c>
      <c r="O2938">
        <v>25</v>
      </c>
    </row>
    <row r="2939" spans="1:15" x14ac:dyDescent="0.25">
      <c r="A2939" t="str">
        <f t="shared" si="45"/>
        <v>62 DayJanuary-March 2025NHS HighlandHead &amp; Neck</v>
      </c>
      <c r="B2939" t="s">
        <v>262</v>
      </c>
      <c r="C2939" t="s">
        <v>259</v>
      </c>
      <c r="D2939" t="s">
        <v>170</v>
      </c>
      <c r="E2939" t="s">
        <v>29</v>
      </c>
      <c r="F2939">
        <v>13</v>
      </c>
      <c r="G2939" t="s">
        <v>312</v>
      </c>
      <c r="H2939" t="s">
        <v>322</v>
      </c>
      <c r="I2939">
        <v>0</v>
      </c>
      <c r="J2939">
        <v>0</v>
      </c>
      <c r="K2939">
        <v>8</v>
      </c>
      <c r="L2939">
        <v>3</v>
      </c>
      <c r="M2939">
        <v>4</v>
      </c>
      <c r="N2939">
        <v>19</v>
      </c>
      <c r="O2939">
        <v>29</v>
      </c>
    </row>
    <row r="2940" spans="1:15" x14ac:dyDescent="0.25">
      <c r="A2940" t="str">
        <f t="shared" si="45"/>
        <v>62 DayJanuary-March 2025NHS HighlandLung</v>
      </c>
      <c r="B2940" t="s">
        <v>262</v>
      </c>
      <c r="C2940" t="s">
        <v>259</v>
      </c>
      <c r="D2940" t="s">
        <v>170</v>
      </c>
      <c r="E2940" t="s">
        <v>30</v>
      </c>
      <c r="F2940">
        <v>52</v>
      </c>
      <c r="G2940" t="s">
        <v>307</v>
      </c>
      <c r="H2940" t="s">
        <v>337</v>
      </c>
      <c r="I2940">
        <v>0</v>
      </c>
      <c r="J2940">
        <v>0</v>
      </c>
      <c r="K2940">
        <v>34</v>
      </c>
      <c r="L2940">
        <v>4</v>
      </c>
      <c r="M2940">
        <v>11</v>
      </c>
      <c r="N2940">
        <v>10</v>
      </c>
      <c r="O2940">
        <v>17</v>
      </c>
    </row>
    <row r="2941" spans="1:15" x14ac:dyDescent="0.25">
      <c r="A2941" t="str">
        <f t="shared" si="45"/>
        <v>62 DayJanuary-March 2025NHS HighlandLymphoma</v>
      </c>
      <c r="B2941" t="s">
        <v>262</v>
      </c>
      <c r="C2941" t="s">
        <v>259</v>
      </c>
      <c r="D2941" t="s">
        <v>170</v>
      </c>
      <c r="E2941" t="s">
        <v>31</v>
      </c>
      <c r="F2941">
        <v>19</v>
      </c>
      <c r="G2941" t="s">
        <v>274</v>
      </c>
      <c r="H2941" t="s">
        <v>311</v>
      </c>
      <c r="I2941">
        <v>0</v>
      </c>
      <c r="J2941">
        <v>0</v>
      </c>
      <c r="K2941">
        <v>13</v>
      </c>
      <c r="L2941">
        <v>0</v>
      </c>
      <c r="M2941">
        <v>1</v>
      </c>
    </row>
    <row r="2942" spans="1:15" x14ac:dyDescent="0.25">
      <c r="A2942" t="str">
        <f t="shared" si="45"/>
        <v>62 DayJanuary-March 2025NHS HighlandMelanoma</v>
      </c>
      <c r="B2942" t="s">
        <v>262</v>
      </c>
      <c r="C2942" t="s">
        <v>259</v>
      </c>
      <c r="D2942" t="s">
        <v>170</v>
      </c>
      <c r="E2942" t="s">
        <v>32</v>
      </c>
      <c r="F2942">
        <v>21</v>
      </c>
      <c r="G2942" t="s">
        <v>274</v>
      </c>
      <c r="H2942" t="s">
        <v>284</v>
      </c>
      <c r="I2942">
        <v>0</v>
      </c>
      <c r="J2942">
        <v>0</v>
      </c>
      <c r="K2942">
        <v>15</v>
      </c>
      <c r="L2942">
        <v>2</v>
      </c>
      <c r="M2942">
        <v>0</v>
      </c>
    </row>
    <row r="2943" spans="1:15" x14ac:dyDescent="0.25">
      <c r="A2943" t="str">
        <f t="shared" si="45"/>
        <v>62 DayJanuary-March 2025NHS HighlandOvarian</v>
      </c>
      <c r="B2943" t="s">
        <v>262</v>
      </c>
      <c r="C2943" t="s">
        <v>259</v>
      </c>
      <c r="D2943" t="s">
        <v>170</v>
      </c>
      <c r="E2943" t="s">
        <v>33</v>
      </c>
      <c r="F2943">
        <v>4</v>
      </c>
      <c r="G2943" t="s">
        <v>316</v>
      </c>
      <c r="H2943" t="s">
        <v>320</v>
      </c>
      <c r="I2943">
        <v>0</v>
      </c>
      <c r="J2943">
        <v>0</v>
      </c>
      <c r="K2943">
        <v>3</v>
      </c>
      <c r="L2943">
        <v>0</v>
      </c>
      <c r="M2943">
        <v>0</v>
      </c>
    </row>
    <row r="2944" spans="1:15" x14ac:dyDescent="0.25">
      <c r="A2944" t="str">
        <f t="shared" si="45"/>
        <v>62 DayJanuary-March 2025NHS HighlandUpper GI</v>
      </c>
      <c r="B2944" t="s">
        <v>262</v>
      </c>
      <c r="C2944" t="s">
        <v>259</v>
      </c>
      <c r="D2944" t="s">
        <v>170</v>
      </c>
      <c r="E2944" t="s">
        <v>34</v>
      </c>
      <c r="F2944">
        <v>32</v>
      </c>
      <c r="G2944" t="s">
        <v>310</v>
      </c>
      <c r="H2944" t="s">
        <v>326</v>
      </c>
      <c r="I2944">
        <v>0</v>
      </c>
      <c r="J2944">
        <v>0</v>
      </c>
      <c r="K2944">
        <v>21</v>
      </c>
      <c r="L2944">
        <v>5</v>
      </c>
      <c r="M2944">
        <v>10</v>
      </c>
      <c r="N2944">
        <v>9</v>
      </c>
      <c r="O2944">
        <v>32</v>
      </c>
    </row>
    <row r="2945" spans="1:15" x14ac:dyDescent="0.25">
      <c r="A2945" t="str">
        <f t="shared" si="45"/>
        <v>62 DayJanuary-March 2025NHS HighlandUpper GI - Hepatopancreatobiliary</v>
      </c>
      <c r="B2945" t="s">
        <v>262</v>
      </c>
      <c r="C2945" t="s">
        <v>259</v>
      </c>
      <c r="D2945" t="s">
        <v>170</v>
      </c>
      <c r="E2945" t="s">
        <v>203</v>
      </c>
      <c r="F2945">
        <v>13</v>
      </c>
      <c r="G2945" t="s">
        <v>320</v>
      </c>
      <c r="H2945" t="s">
        <v>324</v>
      </c>
      <c r="I2945">
        <v>0</v>
      </c>
      <c r="J2945">
        <v>0</v>
      </c>
      <c r="K2945">
        <v>10</v>
      </c>
      <c r="L2945">
        <v>3</v>
      </c>
      <c r="M2945">
        <v>4</v>
      </c>
      <c r="N2945">
        <v>6</v>
      </c>
      <c r="O2945">
        <v>18</v>
      </c>
    </row>
    <row r="2946" spans="1:15" x14ac:dyDescent="0.25">
      <c r="A2946" t="str">
        <f t="shared" si="45"/>
        <v>62 DayJanuary-March 2025NHS HighlandUpper GI - Oesophagogastric</v>
      </c>
      <c r="B2946" t="s">
        <v>262</v>
      </c>
      <c r="C2946" t="s">
        <v>259</v>
      </c>
      <c r="D2946" t="s">
        <v>170</v>
      </c>
      <c r="E2946" t="s">
        <v>204</v>
      </c>
      <c r="F2946">
        <v>19</v>
      </c>
      <c r="G2946" t="s">
        <v>322</v>
      </c>
      <c r="H2946" t="s">
        <v>310</v>
      </c>
      <c r="I2946">
        <v>0</v>
      </c>
      <c r="J2946">
        <v>0</v>
      </c>
      <c r="K2946">
        <v>11</v>
      </c>
      <c r="L2946">
        <v>2</v>
      </c>
      <c r="M2946">
        <v>6</v>
      </c>
      <c r="O2946">
        <v>41</v>
      </c>
    </row>
    <row r="2947" spans="1:15" x14ac:dyDescent="0.25">
      <c r="A2947" t="str">
        <f t="shared" ref="A2947:A3010" si="46">CONCATENATE(B2947,C2947,D2947,E2947)</f>
        <v>62 DayJanuary-March 2025NHS HighlandUrological</v>
      </c>
      <c r="B2947" t="s">
        <v>262</v>
      </c>
      <c r="C2947" t="s">
        <v>259</v>
      </c>
      <c r="D2947" t="s">
        <v>170</v>
      </c>
      <c r="E2947" t="s">
        <v>205</v>
      </c>
      <c r="F2947">
        <v>118</v>
      </c>
      <c r="G2947" t="s">
        <v>296</v>
      </c>
      <c r="H2947" t="s">
        <v>389</v>
      </c>
      <c r="I2947">
        <v>1</v>
      </c>
      <c r="J2947">
        <v>1.0989010989011001</v>
      </c>
      <c r="K2947">
        <v>90</v>
      </c>
      <c r="L2947">
        <v>26</v>
      </c>
      <c r="M2947">
        <v>15</v>
      </c>
      <c r="N2947">
        <v>28</v>
      </c>
      <c r="O2947">
        <v>14</v>
      </c>
    </row>
    <row r="2948" spans="1:15" x14ac:dyDescent="0.25">
      <c r="A2948" t="str">
        <f t="shared" si="46"/>
        <v>62 DayJanuary-March 2025NHS HighlandUrology - Bladder</v>
      </c>
      <c r="B2948" t="s">
        <v>262</v>
      </c>
      <c r="C2948" t="s">
        <v>259</v>
      </c>
      <c r="D2948" t="s">
        <v>170</v>
      </c>
      <c r="E2948" t="s">
        <v>206</v>
      </c>
      <c r="F2948">
        <v>9</v>
      </c>
      <c r="G2948" t="s">
        <v>313</v>
      </c>
      <c r="H2948" t="s">
        <v>312</v>
      </c>
      <c r="I2948">
        <v>0</v>
      </c>
      <c r="J2948">
        <v>0</v>
      </c>
      <c r="K2948">
        <v>5</v>
      </c>
      <c r="L2948">
        <v>0</v>
      </c>
      <c r="M2948">
        <v>0</v>
      </c>
    </row>
    <row r="2949" spans="1:15" x14ac:dyDescent="0.25">
      <c r="A2949" t="str">
        <f t="shared" si="46"/>
        <v>62 DayJanuary-March 2025NHS HighlandUrology - Other</v>
      </c>
      <c r="B2949" t="s">
        <v>262</v>
      </c>
      <c r="C2949" t="s">
        <v>259</v>
      </c>
      <c r="D2949" t="s">
        <v>170</v>
      </c>
      <c r="E2949" t="s">
        <v>207</v>
      </c>
      <c r="F2949">
        <v>19</v>
      </c>
      <c r="G2949" t="s">
        <v>324</v>
      </c>
      <c r="H2949" t="s">
        <v>321</v>
      </c>
      <c r="I2949">
        <v>0</v>
      </c>
      <c r="J2949">
        <v>0</v>
      </c>
      <c r="K2949">
        <v>9</v>
      </c>
      <c r="L2949">
        <v>0</v>
      </c>
      <c r="M2949">
        <v>8</v>
      </c>
      <c r="O2949">
        <v>10</v>
      </c>
    </row>
    <row r="2950" spans="1:15" x14ac:dyDescent="0.25">
      <c r="A2950" t="str">
        <f t="shared" si="46"/>
        <v>62 DayJanuary-March 2025NHS HighlandUrology - Prostate</v>
      </c>
      <c r="B2950" t="s">
        <v>262</v>
      </c>
      <c r="C2950" t="s">
        <v>259</v>
      </c>
      <c r="D2950" t="s">
        <v>170</v>
      </c>
      <c r="E2950" t="s">
        <v>208</v>
      </c>
      <c r="F2950">
        <v>90</v>
      </c>
      <c r="G2950" t="s">
        <v>311</v>
      </c>
      <c r="H2950" t="s">
        <v>275</v>
      </c>
      <c r="I2950">
        <v>1</v>
      </c>
      <c r="J2950">
        <v>1.2987012987013</v>
      </c>
      <c r="K2950">
        <v>76</v>
      </c>
      <c r="L2950">
        <v>26</v>
      </c>
      <c r="M2950">
        <v>7</v>
      </c>
      <c r="N2950">
        <v>28</v>
      </c>
      <c r="O2950">
        <v>23</v>
      </c>
    </row>
    <row r="2951" spans="1:15" x14ac:dyDescent="0.25">
      <c r="A2951" t="str">
        <f t="shared" si="46"/>
        <v>62 DayJanuary-March 2025NHS LanarkshireAll Cancer Types*</v>
      </c>
      <c r="B2951" t="s">
        <v>262</v>
      </c>
      <c r="C2951" t="s">
        <v>259</v>
      </c>
      <c r="D2951" t="s">
        <v>171</v>
      </c>
      <c r="E2951" t="s">
        <v>198</v>
      </c>
      <c r="F2951">
        <v>597</v>
      </c>
      <c r="G2951" t="s">
        <v>427</v>
      </c>
      <c r="H2951" t="s">
        <v>582</v>
      </c>
      <c r="I2951">
        <v>0</v>
      </c>
      <c r="J2951">
        <v>0</v>
      </c>
      <c r="K2951">
        <v>377</v>
      </c>
      <c r="L2951">
        <v>39</v>
      </c>
      <c r="M2951">
        <v>214</v>
      </c>
      <c r="N2951">
        <v>35</v>
      </c>
      <c r="O2951">
        <v>37</v>
      </c>
    </row>
    <row r="2952" spans="1:15" x14ac:dyDescent="0.25">
      <c r="A2952" t="str">
        <f t="shared" si="46"/>
        <v>62 DayJanuary-March 2025NHS LanarkshireAll Cancer Types* (screened excluded)</v>
      </c>
      <c r="B2952" t="s">
        <v>262</v>
      </c>
      <c r="C2952" t="s">
        <v>259</v>
      </c>
      <c r="D2952" t="s">
        <v>171</v>
      </c>
      <c r="E2952" t="s">
        <v>199</v>
      </c>
      <c r="F2952">
        <v>570</v>
      </c>
      <c r="G2952" t="s">
        <v>427</v>
      </c>
      <c r="H2952" t="s">
        <v>583</v>
      </c>
      <c r="I2952">
        <v>0</v>
      </c>
      <c r="J2952">
        <v>0</v>
      </c>
      <c r="K2952">
        <v>350</v>
      </c>
      <c r="L2952">
        <v>35</v>
      </c>
      <c r="M2952">
        <v>189</v>
      </c>
      <c r="N2952">
        <v>34</v>
      </c>
      <c r="O2952">
        <v>34</v>
      </c>
    </row>
    <row r="2953" spans="1:15" x14ac:dyDescent="0.25">
      <c r="A2953" t="str">
        <f t="shared" si="46"/>
        <v>62 DayJanuary-March 2025NHS LanarkshireAll Cancer Types* (screened only)</v>
      </c>
      <c r="B2953" t="s">
        <v>262</v>
      </c>
      <c r="C2953" t="s">
        <v>259</v>
      </c>
      <c r="D2953" t="s">
        <v>171</v>
      </c>
      <c r="E2953" t="s">
        <v>200</v>
      </c>
      <c r="F2953">
        <v>27</v>
      </c>
      <c r="G2953" t="s">
        <v>266</v>
      </c>
      <c r="H2953" t="s">
        <v>296</v>
      </c>
      <c r="I2953">
        <v>0</v>
      </c>
      <c r="J2953">
        <v>0</v>
      </c>
      <c r="K2953">
        <v>27</v>
      </c>
      <c r="L2953">
        <v>4</v>
      </c>
      <c r="M2953">
        <v>25</v>
      </c>
      <c r="N2953">
        <v>36</v>
      </c>
      <c r="O2953">
        <v>42</v>
      </c>
    </row>
    <row r="2954" spans="1:15" x14ac:dyDescent="0.25">
      <c r="A2954" t="str">
        <f t="shared" si="46"/>
        <v>62 DayJanuary-March 2025NHS LanarkshireBreast</v>
      </c>
      <c r="B2954" t="s">
        <v>262</v>
      </c>
      <c r="C2954" t="s">
        <v>259</v>
      </c>
      <c r="D2954" t="s">
        <v>171</v>
      </c>
      <c r="E2954" t="s">
        <v>22</v>
      </c>
      <c r="F2954">
        <v>83</v>
      </c>
      <c r="G2954" t="s">
        <v>307</v>
      </c>
      <c r="H2954" t="s">
        <v>317</v>
      </c>
      <c r="I2954">
        <v>0</v>
      </c>
      <c r="J2954">
        <v>0</v>
      </c>
      <c r="K2954">
        <v>65</v>
      </c>
      <c r="L2954">
        <v>3</v>
      </c>
      <c r="M2954">
        <v>19</v>
      </c>
      <c r="N2954">
        <v>6</v>
      </c>
      <c r="O2954">
        <v>23</v>
      </c>
    </row>
    <row r="2955" spans="1:15" x14ac:dyDescent="0.25">
      <c r="A2955" t="str">
        <f t="shared" si="46"/>
        <v>62 DayJanuary-March 2025NHS LanarkshireBreast (screened excluded)</v>
      </c>
      <c r="B2955" t="s">
        <v>262</v>
      </c>
      <c r="C2955" t="s">
        <v>259</v>
      </c>
      <c r="D2955" t="s">
        <v>171</v>
      </c>
      <c r="E2955" t="s">
        <v>201</v>
      </c>
      <c r="F2955">
        <v>83</v>
      </c>
      <c r="G2955" t="s">
        <v>307</v>
      </c>
      <c r="H2955" t="s">
        <v>317</v>
      </c>
      <c r="I2955">
        <v>0</v>
      </c>
      <c r="J2955">
        <v>0</v>
      </c>
      <c r="K2955">
        <v>65</v>
      </c>
      <c r="L2955">
        <v>3</v>
      </c>
      <c r="M2955">
        <v>19</v>
      </c>
      <c r="N2955">
        <v>6</v>
      </c>
      <c r="O2955">
        <v>23</v>
      </c>
    </row>
    <row r="2956" spans="1:15" x14ac:dyDescent="0.25">
      <c r="A2956" t="str">
        <f t="shared" si="46"/>
        <v>62 DayJanuary-March 2025NHS LanarkshireCervical</v>
      </c>
      <c r="B2956" t="s">
        <v>262</v>
      </c>
      <c r="C2956" t="s">
        <v>259</v>
      </c>
      <c r="D2956" t="s">
        <v>171</v>
      </c>
      <c r="E2956" t="s">
        <v>23</v>
      </c>
      <c r="F2956">
        <v>12</v>
      </c>
      <c r="G2956" t="s">
        <v>320</v>
      </c>
      <c r="H2956" t="s">
        <v>321</v>
      </c>
      <c r="I2956">
        <v>0</v>
      </c>
      <c r="J2956">
        <v>0</v>
      </c>
      <c r="K2956">
        <v>9</v>
      </c>
      <c r="L2956">
        <v>2</v>
      </c>
      <c r="M2956">
        <v>7</v>
      </c>
      <c r="O2956">
        <v>26</v>
      </c>
    </row>
    <row r="2957" spans="1:15" x14ac:dyDescent="0.25">
      <c r="A2957" t="str">
        <f t="shared" si="46"/>
        <v>62 DayJanuary-March 2025NHS LanarkshireCervical (screened excluded)</v>
      </c>
      <c r="B2957" t="s">
        <v>262</v>
      </c>
      <c r="C2957" t="s">
        <v>259</v>
      </c>
      <c r="D2957" t="s">
        <v>171</v>
      </c>
      <c r="E2957" t="s">
        <v>24</v>
      </c>
      <c r="F2957">
        <v>10</v>
      </c>
      <c r="G2957" t="s">
        <v>320</v>
      </c>
      <c r="H2957" t="s">
        <v>272</v>
      </c>
      <c r="I2957">
        <v>0</v>
      </c>
      <c r="J2957">
        <v>0</v>
      </c>
      <c r="K2957">
        <v>7</v>
      </c>
      <c r="L2957">
        <v>2</v>
      </c>
      <c r="M2957">
        <v>6</v>
      </c>
      <c r="O2957">
        <v>25</v>
      </c>
    </row>
    <row r="2958" spans="1:15" x14ac:dyDescent="0.25">
      <c r="A2958" t="str">
        <f t="shared" si="46"/>
        <v>62 DayJanuary-March 2025NHS LanarkshireCervical (screened only)</v>
      </c>
      <c r="B2958" t="s">
        <v>262</v>
      </c>
      <c r="C2958" t="s">
        <v>259</v>
      </c>
      <c r="D2958" t="s">
        <v>171</v>
      </c>
      <c r="E2958" t="s">
        <v>25</v>
      </c>
      <c r="F2958">
        <v>2</v>
      </c>
      <c r="G2958" t="s">
        <v>266</v>
      </c>
      <c r="H2958" t="s">
        <v>306</v>
      </c>
      <c r="I2958">
        <v>0</v>
      </c>
      <c r="J2958">
        <v>0</v>
      </c>
      <c r="K2958">
        <v>2</v>
      </c>
      <c r="L2958">
        <v>0</v>
      </c>
      <c r="M2958">
        <v>1</v>
      </c>
    </row>
    <row r="2959" spans="1:15" x14ac:dyDescent="0.25">
      <c r="A2959" t="str">
        <f t="shared" si="46"/>
        <v>62 DayJanuary-March 2025NHS LanarkshireColorectal</v>
      </c>
      <c r="B2959" t="s">
        <v>262</v>
      </c>
      <c r="C2959" t="s">
        <v>259</v>
      </c>
      <c r="D2959" t="s">
        <v>171</v>
      </c>
      <c r="E2959" t="s">
        <v>26</v>
      </c>
      <c r="F2959">
        <v>117</v>
      </c>
      <c r="G2959" t="s">
        <v>296</v>
      </c>
      <c r="H2959" t="s">
        <v>402</v>
      </c>
      <c r="I2959">
        <v>0</v>
      </c>
      <c r="J2959">
        <v>0</v>
      </c>
      <c r="K2959">
        <v>90</v>
      </c>
      <c r="L2959">
        <v>10</v>
      </c>
      <c r="M2959">
        <v>75</v>
      </c>
      <c r="N2959">
        <v>46</v>
      </c>
      <c r="O2959">
        <v>52</v>
      </c>
    </row>
    <row r="2960" spans="1:15" x14ac:dyDescent="0.25">
      <c r="A2960" t="str">
        <f t="shared" si="46"/>
        <v>62 DayJanuary-March 2025NHS LanarkshireColorectal (screened excluded)</v>
      </c>
      <c r="B2960" t="s">
        <v>262</v>
      </c>
      <c r="C2960" t="s">
        <v>259</v>
      </c>
      <c r="D2960" t="s">
        <v>171</v>
      </c>
      <c r="E2960" t="s">
        <v>27</v>
      </c>
      <c r="F2960">
        <v>92</v>
      </c>
      <c r="G2960" t="s">
        <v>296</v>
      </c>
      <c r="H2960" t="s">
        <v>317</v>
      </c>
      <c r="I2960">
        <v>0</v>
      </c>
      <c r="J2960">
        <v>0</v>
      </c>
      <c r="K2960">
        <v>65</v>
      </c>
      <c r="L2960">
        <v>6</v>
      </c>
      <c r="M2960">
        <v>51</v>
      </c>
      <c r="N2960">
        <v>70</v>
      </c>
      <c r="O2960">
        <v>58</v>
      </c>
    </row>
    <row r="2961" spans="1:15" x14ac:dyDescent="0.25">
      <c r="A2961" t="str">
        <f t="shared" si="46"/>
        <v>62 DayJanuary-March 2025NHS LanarkshireColorectal (screened only)</v>
      </c>
      <c r="B2961" t="s">
        <v>262</v>
      </c>
      <c r="C2961" t="s">
        <v>259</v>
      </c>
      <c r="D2961" t="s">
        <v>171</v>
      </c>
      <c r="E2961" t="s">
        <v>28</v>
      </c>
      <c r="F2961">
        <v>25</v>
      </c>
      <c r="G2961" t="s">
        <v>266</v>
      </c>
      <c r="H2961" t="s">
        <v>387</v>
      </c>
      <c r="I2961">
        <v>0</v>
      </c>
      <c r="J2961">
        <v>0</v>
      </c>
      <c r="K2961">
        <v>25</v>
      </c>
      <c r="L2961">
        <v>4</v>
      </c>
      <c r="M2961">
        <v>24</v>
      </c>
      <c r="N2961">
        <v>36</v>
      </c>
      <c r="O2961">
        <v>42</v>
      </c>
    </row>
    <row r="2962" spans="1:15" x14ac:dyDescent="0.25">
      <c r="A2962" t="str">
        <f t="shared" si="46"/>
        <v>62 DayJanuary-March 2025NHS LanarkshireHead &amp; Neck</v>
      </c>
      <c r="B2962" t="s">
        <v>262</v>
      </c>
      <c r="C2962" t="s">
        <v>259</v>
      </c>
      <c r="D2962" t="s">
        <v>171</v>
      </c>
      <c r="E2962" t="s">
        <v>29</v>
      </c>
      <c r="F2962">
        <v>13</v>
      </c>
      <c r="G2962" t="s">
        <v>313</v>
      </c>
      <c r="H2962" t="s">
        <v>321</v>
      </c>
      <c r="I2962">
        <v>0</v>
      </c>
      <c r="J2962">
        <v>0</v>
      </c>
      <c r="K2962">
        <v>9</v>
      </c>
      <c r="L2962">
        <v>0</v>
      </c>
      <c r="M2962">
        <v>3</v>
      </c>
      <c r="O2962">
        <v>30</v>
      </c>
    </row>
    <row r="2963" spans="1:15" x14ac:dyDescent="0.25">
      <c r="A2963" t="str">
        <f t="shared" si="46"/>
        <v>62 DayJanuary-March 2025NHS LanarkshireLung</v>
      </c>
      <c r="B2963" t="s">
        <v>262</v>
      </c>
      <c r="C2963" t="s">
        <v>259</v>
      </c>
      <c r="D2963" t="s">
        <v>171</v>
      </c>
      <c r="E2963" t="s">
        <v>30</v>
      </c>
      <c r="F2963">
        <v>112</v>
      </c>
      <c r="G2963" t="s">
        <v>291</v>
      </c>
      <c r="H2963" t="s">
        <v>488</v>
      </c>
      <c r="I2963">
        <v>0</v>
      </c>
      <c r="J2963">
        <v>0</v>
      </c>
      <c r="K2963">
        <v>55</v>
      </c>
      <c r="L2963">
        <v>3</v>
      </c>
      <c r="M2963">
        <v>22</v>
      </c>
      <c r="N2963">
        <v>22</v>
      </c>
      <c r="O2963">
        <v>34</v>
      </c>
    </row>
    <row r="2964" spans="1:15" x14ac:dyDescent="0.25">
      <c r="A2964" t="str">
        <f t="shared" si="46"/>
        <v>62 DayJanuary-March 2025NHS LanarkshireLymphoma</v>
      </c>
      <c r="B2964" t="s">
        <v>262</v>
      </c>
      <c r="C2964" t="s">
        <v>259</v>
      </c>
      <c r="D2964" t="s">
        <v>171</v>
      </c>
      <c r="E2964" t="s">
        <v>31</v>
      </c>
      <c r="F2964">
        <v>22</v>
      </c>
      <c r="G2964" t="s">
        <v>334</v>
      </c>
      <c r="H2964" t="s">
        <v>274</v>
      </c>
      <c r="I2964">
        <v>0</v>
      </c>
      <c r="J2964">
        <v>0</v>
      </c>
      <c r="K2964">
        <v>6</v>
      </c>
      <c r="L2964">
        <v>0</v>
      </c>
      <c r="M2964">
        <v>6</v>
      </c>
      <c r="O2964">
        <v>32</v>
      </c>
    </row>
    <row r="2965" spans="1:15" x14ac:dyDescent="0.25">
      <c r="A2965" t="str">
        <f t="shared" si="46"/>
        <v>62 DayJanuary-March 2025NHS LanarkshireMelanoma</v>
      </c>
      <c r="B2965" t="s">
        <v>262</v>
      </c>
      <c r="C2965" t="s">
        <v>259</v>
      </c>
      <c r="D2965" t="s">
        <v>171</v>
      </c>
      <c r="E2965" t="s">
        <v>32</v>
      </c>
      <c r="F2965">
        <v>23</v>
      </c>
      <c r="G2965" t="s">
        <v>306</v>
      </c>
      <c r="H2965" t="s">
        <v>326</v>
      </c>
      <c r="I2965">
        <v>0</v>
      </c>
      <c r="J2965">
        <v>0</v>
      </c>
      <c r="K2965">
        <v>21</v>
      </c>
      <c r="L2965">
        <v>1</v>
      </c>
      <c r="M2965">
        <v>1</v>
      </c>
    </row>
    <row r="2966" spans="1:15" x14ac:dyDescent="0.25">
      <c r="A2966" t="str">
        <f t="shared" si="46"/>
        <v>62 DayJanuary-March 2025NHS LanarkshireOvarian</v>
      </c>
      <c r="B2966" t="s">
        <v>262</v>
      </c>
      <c r="C2966" t="s">
        <v>259</v>
      </c>
      <c r="D2966" t="s">
        <v>171</v>
      </c>
      <c r="E2966" t="s">
        <v>33</v>
      </c>
      <c r="F2966">
        <v>9</v>
      </c>
      <c r="G2966" t="s">
        <v>272</v>
      </c>
      <c r="H2966" t="s">
        <v>306</v>
      </c>
      <c r="I2966">
        <v>0</v>
      </c>
      <c r="J2966">
        <v>0</v>
      </c>
      <c r="K2966">
        <v>2</v>
      </c>
      <c r="L2966">
        <v>0</v>
      </c>
      <c r="M2966">
        <v>2</v>
      </c>
    </row>
    <row r="2967" spans="1:15" x14ac:dyDescent="0.25">
      <c r="A2967" t="str">
        <f t="shared" si="46"/>
        <v>62 DayJanuary-March 2025NHS LanarkshireUpper GI</v>
      </c>
      <c r="B2967" t="s">
        <v>262</v>
      </c>
      <c r="C2967" t="s">
        <v>259</v>
      </c>
      <c r="D2967" t="s">
        <v>171</v>
      </c>
      <c r="E2967" t="s">
        <v>34</v>
      </c>
      <c r="F2967">
        <v>48</v>
      </c>
      <c r="G2967" t="s">
        <v>302</v>
      </c>
      <c r="H2967" t="s">
        <v>380</v>
      </c>
      <c r="I2967">
        <v>0</v>
      </c>
      <c r="J2967">
        <v>0</v>
      </c>
      <c r="K2967">
        <v>31</v>
      </c>
      <c r="L2967">
        <v>5</v>
      </c>
      <c r="M2967">
        <v>10</v>
      </c>
      <c r="N2967">
        <v>19</v>
      </c>
      <c r="O2967">
        <v>42</v>
      </c>
    </row>
    <row r="2968" spans="1:15" x14ac:dyDescent="0.25">
      <c r="A2968" t="str">
        <f t="shared" si="46"/>
        <v>62 DayJanuary-March 2025NHS LanarkshireUpper GI - Hepatopancreatobiliary</v>
      </c>
      <c r="B2968" t="s">
        <v>262</v>
      </c>
      <c r="C2968" t="s">
        <v>259</v>
      </c>
      <c r="D2968" t="s">
        <v>171</v>
      </c>
      <c r="E2968" t="s">
        <v>203</v>
      </c>
      <c r="F2968">
        <v>18</v>
      </c>
      <c r="G2968" t="s">
        <v>322</v>
      </c>
      <c r="H2968" t="s">
        <v>324</v>
      </c>
      <c r="I2968">
        <v>0</v>
      </c>
      <c r="J2968">
        <v>0</v>
      </c>
      <c r="K2968">
        <v>10</v>
      </c>
      <c r="L2968">
        <v>2</v>
      </c>
      <c r="M2968">
        <v>3</v>
      </c>
      <c r="O2968">
        <v>25</v>
      </c>
    </row>
    <row r="2969" spans="1:15" x14ac:dyDescent="0.25">
      <c r="A2969" t="str">
        <f t="shared" si="46"/>
        <v>62 DayJanuary-March 2025NHS LanarkshireUpper GI - Oesophagogastric</v>
      </c>
      <c r="B2969" t="s">
        <v>262</v>
      </c>
      <c r="C2969" t="s">
        <v>259</v>
      </c>
      <c r="D2969" t="s">
        <v>171</v>
      </c>
      <c r="E2969" t="s">
        <v>204</v>
      </c>
      <c r="F2969">
        <v>30</v>
      </c>
      <c r="G2969" t="s">
        <v>321</v>
      </c>
      <c r="H2969" t="s">
        <v>326</v>
      </c>
      <c r="I2969">
        <v>0</v>
      </c>
      <c r="J2969">
        <v>0</v>
      </c>
      <c r="K2969">
        <v>21</v>
      </c>
      <c r="L2969">
        <v>3</v>
      </c>
      <c r="M2969">
        <v>7</v>
      </c>
      <c r="N2969">
        <v>19</v>
      </c>
      <c r="O2969">
        <v>42</v>
      </c>
    </row>
    <row r="2970" spans="1:15" x14ac:dyDescent="0.25">
      <c r="A2970" t="str">
        <f t="shared" si="46"/>
        <v>62 DayJanuary-March 2025NHS LanarkshireUrological</v>
      </c>
      <c r="B2970" t="s">
        <v>262</v>
      </c>
      <c r="C2970" t="s">
        <v>259</v>
      </c>
      <c r="D2970" t="s">
        <v>171</v>
      </c>
      <c r="E2970" t="s">
        <v>205</v>
      </c>
      <c r="F2970">
        <v>158</v>
      </c>
      <c r="G2970" t="s">
        <v>355</v>
      </c>
      <c r="H2970" t="s">
        <v>339</v>
      </c>
      <c r="I2970">
        <v>0</v>
      </c>
      <c r="J2970">
        <v>0</v>
      </c>
      <c r="K2970">
        <v>89</v>
      </c>
      <c r="L2970">
        <v>15</v>
      </c>
      <c r="M2970">
        <v>69</v>
      </c>
      <c r="N2970">
        <v>79</v>
      </c>
      <c r="O2970">
        <v>31</v>
      </c>
    </row>
    <row r="2971" spans="1:15" x14ac:dyDescent="0.25">
      <c r="A2971" t="str">
        <f t="shared" si="46"/>
        <v>62 DayJanuary-March 2025NHS LanarkshireUrology - Bladder</v>
      </c>
      <c r="B2971" t="s">
        <v>262</v>
      </c>
      <c r="C2971" t="s">
        <v>259</v>
      </c>
      <c r="D2971" t="s">
        <v>171</v>
      </c>
      <c r="E2971" t="s">
        <v>206</v>
      </c>
      <c r="F2971">
        <v>10</v>
      </c>
      <c r="G2971" t="s">
        <v>320</v>
      </c>
      <c r="H2971" t="s">
        <v>272</v>
      </c>
      <c r="I2971">
        <v>0</v>
      </c>
      <c r="J2971">
        <v>0</v>
      </c>
      <c r="K2971">
        <v>7</v>
      </c>
      <c r="L2971">
        <v>1</v>
      </c>
      <c r="M2971">
        <v>4</v>
      </c>
      <c r="O2971">
        <v>38</v>
      </c>
    </row>
    <row r="2972" spans="1:15" x14ac:dyDescent="0.25">
      <c r="A2972" t="str">
        <f t="shared" si="46"/>
        <v>62 DayJanuary-March 2025NHS LanarkshireUrology - Other</v>
      </c>
      <c r="B2972" t="s">
        <v>262</v>
      </c>
      <c r="C2972" t="s">
        <v>259</v>
      </c>
      <c r="D2972" t="s">
        <v>171</v>
      </c>
      <c r="E2972" t="s">
        <v>207</v>
      </c>
      <c r="F2972">
        <v>21</v>
      </c>
      <c r="G2972" t="s">
        <v>273</v>
      </c>
      <c r="H2972" t="s">
        <v>321</v>
      </c>
      <c r="I2972">
        <v>0</v>
      </c>
      <c r="J2972">
        <v>0</v>
      </c>
      <c r="K2972">
        <v>9</v>
      </c>
      <c r="L2972">
        <v>1</v>
      </c>
      <c r="M2972">
        <v>4</v>
      </c>
      <c r="O2972">
        <v>26</v>
      </c>
    </row>
    <row r="2973" spans="1:15" x14ac:dyDescent="0.25">
      <c r="A2973" t="str">
        <f t="shared" si="46"/>
        <v>62 DayJanuary-March 2025NHS LanarkshireUrology - Prostate</v>
      </c>
      <c r="B2973" t="s">
        <v>262</v>
      </c>
      <c r="C2973" t="s">
        <v>259</v>
      </c>
      <c r="D2973" t="s">
        <v>171</v>
      </c>
      <c r="E2973" t="s">
        <v>208</v>
      </c>
      <c r="F2973">
        <v>127</v>
      </c>
      <c r="G2973" t="s">
        <v>285</v>
      </c>
      <c r="H2973" t="s">
        <v>459</v>
      </c>
      <c r="I2973">
        <v>0</v>
      </c>
      <c r="J2973">
        <v>0</v>
      </c>
      <c r="K2973">
        <v>73</v>
      </c>
      <c r="L2973">
        <v>13</v>
      </c>
      <c r="M2973">
        <v>61</v>
      </c>
      <c r="N2973">
        <v>79</v>
      </c>
      <c r="O2973">
        <v>30</v>
      </c>
    </row>
    <row r="2974" spans="1:15" x14ac:dyDescent="0.25">
      <c r="A2974" t="str">
        <f t="shared" si="46"/>
        <v>62 DayJanuary-March 2025NHS LothianAll Cancer Types*</v>
      </c>
      <c r="B2974" t="s">
        <v>262</v>
      </c>
      <c r="C2974" t="s">
        <v>259</v>
      </c>
      <c r="D2974" t="s">
        <v>172</v>
      </c>
      <c r="E2974" t="s">
        <v>198</v>
      </c>
      <c r="F2974">
        <v>1053</v>
      </c>
      <c r="G2974" t="s">
        <v>332</v>
      </c>
      <c r="H2974" t="s">
        <v>584</v>
      </c>
      <c r="I2974">
        <v>4</v>
      </c>
      <c r="J2974">
        <v>0.54127198917455999</v>
      </c>
      <c r="K2974">
        <v>735</v>
      </c>
      <c r="L2974">
        <v>155</v>
      </c>
      <c r="M2974">
        <v>160</v>
      </c>
      <c r="N2974">
        <v>21</v>
      </c>
      <c r="O2974">
        <v>22</v>
      </c>
    </row>
    <row r="2975" spans="1:15" x14ac:dyDescent="0.25">
      <c r="A2975" t="str">
        <f t="shared" si="46"/>
        <v>62 DayJanuary-March 2025NHS LothianAll Cancer Types* (screened excluded)</v>
      </c>
      <c r="B2975" t="s">
        <v>262</v>
      </c>
      <c r="C2975" t="s">
        <v>259</v>
      </c>
      <c r="D2975" t="s">
        <v>172</v>
      </c>
      <c r="E2975" t="s">
        <v>199</v>
      </c>
      <c r="F2975">
        <v>901</v>
      </c>
      <c r="G2975" t="s">
        <v>332</v>
      </c>
      <c r="H2975" t="s">
        <v>585</v>
      </c>
      <c r="I2975">
        <v>4</v>
      </c>
      <c r="J2975">
        <v>0.68143100511073296</v>
      </c>
      <c r="K2975">
        <v>583</v>
      </c>
      <c r="L2975">
        <v>127</v>
      </c>
      <c r="M2975">
        <v>141</v>
      </c>
      <c r="N2975">
        <v>22</v>
      </c>
      <c r="O2975">
        <v>24</v>
      </c>
    </row>
    <row r="2976" spans="1:15" x14ac:dyDescent="0.25">
      <c r="A2976" t="str">
        <f t="shared" si="46"/>
        <v>62 DayJanuary-March 2025NHS LothianAll Cancer Types* (screened only)</v>
      </c>
      <c r="B2976" t="s">
        <v>262</v>
      </c>
      <c r="C2976" t="s">
        <v>259</v>
      </c>
      <c r="D2976" t="s">
        <v>172</v>
      </c>
      <c r="E2976" t="s">
        <v>200</v>
      </c>
      <c r="F2976">
        <v>152</v>
      </c>
      <c r="G2976" t="s">
        <v>266</v>
      </c>
      <c r="H2976" t="s">
        <v>586</v>
      </c>
      <c r="I2976">
        <v>0</v>
      </c>
      <c r="J2976">
        <v>0</v>
      </c>
      <c r="K2976">
        <v>152</v>
      </c>
      <c r="L2976">
        <v>28</v>
      </c>
      <c r="M2976">
        <v>19</v>
      </c>
      <c r="N2976">
        <v>14</v>
      </c>
      <c r="O2976">
        <v>14</v>
      </c>
    </row>
    <row r="2977" spans="1:15" x14ac:dyDescent="0.25">
      <c r="A2977" t="str">
        <f t="shared" si="46"/>
        <v>62 DayJanuary-March 2025NHS LothianBreast</v>
      </c>
      <c r="B2977" t="s">
        <v>262</v>
      </c>
      <c r="C2977" t="s">
        <v>259</v>
      </c>
      <c r="D2977" t="s">
        <v>172</v>
      </c>
      <c r="E2977" t="s">
        <v>22</v>
      </c>
      <c r="F2977">
        <v>251</v>
      </c>
      <c r="G2977" t="s">
        <v>330</v>
      </c>
      <c r="H2977" t="s">
        <v>587</v>
      </c>
      <c r="I2977">
        <v>1</v>
      </c>
      <c r="J2977">
        <v>0.44052863436123302</v>
      </c>
      <c r="K2977">
        <v>226</v>
      </c>
      <c r="L2977">
        <v>21</v>
      </c>
      <c r="M2977">
        <v>27</v>
      </c>
      <c r="N2977">
        <v>14</v>
      </c>
      <c r="O2977">
        <v>14</v>
      </c>
    </row>
    <row r="2978" spans="1:15" x14ac:dyDescent="0.25">
      <c r="A2978" t="str">
        <f t="shared" si="46"/>
        <v>62 DayJanuary-March 2025NHS LothianBreast (screened excluded)</v>
      </c>
      <c r="B2978" t="s">
        <v>262</v>
      </c>
      <c r="C2978" t="s">
        <v>259</v>
      </c>
      <c r="D2978" t="s">
        <v>172</v>
      </c>
      <c r="E2978" t="s">
        <v>201</v>
      </c>
      <c r="F2978">
        <v>116</v>
      </c>
      <c r="G2978" t="s">
        <v>330</v>
      </c>
      <c r="H2978" t="s">
        <v>466</v>
      </c>
      <c r="I2978">
        <v>1</v>
      </c>
      <c r="J2978">
        <v>1.0869565217391299</v>
      </c>
      <c r="K2978">
        <v>91</v>
      </c>
      <c r="L2978">
        <v>4</v>
      </c>
      <c r="M2978">
        <v>15</v>
      </c>
      <c r="N2978">
        <v>7</v>
      </c>
      <c r="O2978">
        <v>14</v>
      </c>
    </row>
    <row r="2979" spans="1:15" x14ac:dyDescent="0.25">
      <c r="A2979" t="str">
        <f t="shared" si="46"/>
        <v>62 DayJanuary-March 2025NHS LothianBreast (screened only)</v>
      </c>
      <c r="B2979" t="s">
        <v>262</v>
      </c>
      <c r="C2979" t="s">
        <v>259</v>
      </c>
      <c r="D2979" t="s">
        <v>172</v>
      </c>
      <c r="E2979" t="s">
        <v>202</v>
      </c>
      <c r="F2979">
        <v>135</v>
      </c>
      <c r="G2979" t="s">
        <v>266</v>
      </c>
      <c r="H2979" t="s">
        <v>282</v>
      </c>
      <c r="I2979">
        <v>0</v>
      </c>
      <c r="J2979">
        <v>0</v>
      </c>
      <c r="K2979">
        <v>135</v>
      </c>
      <c r="L2979">
        <v>17</v>
      </c>
      <c r="M2979">
        <v>12</v>
      </c>
      <c r="N2979">
        <v>17</v>
      </c>
      <c r="O2979">
        <v>12</v>
      </c>
    </row>
    <row r="2980" spans="1:15" x14ac:dyDescent="0.25">
      <c r="A2980" t="str">
        <f t="shared" si="46"/>
        <v>62 DayJanuary-March 2025NHS LothianCervical</v>
      </c>
      <c r="B2980" t="s">
        <v>262</v>
      </c>
      <c r="C2980" t="s">
        <v>259</v>
      </c>
      <c r="D2980" t="s">
        <v>172</v>
      </c>
      <c r="E2980" t="s">
        <v>23</v>
      </c>
      <c r="F2980">
        <v>4</v>
      </c>
      <c r="G2980" t="s">
        <v>266</v>
      </c>
      <c r="H2980" t="s">
        <v>313</v>
      </c>
      <c r="I2980">
        <v>0</v>
      </c>
      <c r="J2980">
        <v>0</v>
      </c>
      <c r="K2980">
        <v>4</v>
      </c>
      <c r="L2980">
        <v>2</v>
      </c>
      <c r="M2980">
        <v>0</v>
      </c>
    </row>
    <row r="2981" spans="1:15" x14ac:dyDescent="0.25">
      <c r="A2981" t="str">
        <f t="shared" si="46"/>
        <v>62 DayJanuary-March 2025NHS LothianCervical (screened excluded)</v>
      </c>
      <c r="B2981" t="s">
        <v>262</v>
      </c>
      <c r="C2981" t="s">
        <v>259</v>
      </c>
      <c r="D2981" t="s">
        <v>172</v>
      </c>
      <c r="E2981" t="s">
        <v>24</v>
      </c>
      <c r="F2981">
        <v>2</v>
      </c>
      <c r="G2981" t="s">
        <v>266</v>
      </c>
      <c r="H2981" t="s">
        <v>306</v>
      </c>
      <c r="I2981">
        <v>0</v>
      </c>
      <c r="J2981">
        <v>0</v>
      </c>
      <c r="K2981">
        <v>2</v>
      </c>
      <c r="L2981">
        <v>0</v>
      </c>
      <c r="M2981">
        <v>0</v>
      </c>
    </row>
    <row r="2982" spans="1:15" x14ac:dyDescent="0.25">
      <c r="A2982" t="str">
        <f t="shared" si="46"/>
        <v>62 DayJanuary-March 2025NHS LothianCervical (screened only)</v>
      </c>
      <c r="B2982" t="s">
        <v>262</v>
      </c>
      <c r="C2982" t="s">
        <v>259</v>
      </c>
      <c r="D2982" t="s">
        <v>172</v>
      </c>
      <c r="E2982" t="s">
        <v>25</v>
      </c>
      <c r="F2982">
        <v>2</v>
      </c>
      <c r="G2982" t="s">
        <v>266</v>
      </c>
      <c r="H2982" t="s">
        <v>306</v>
      </c>
      <c r="I2982">
        <v>0</v>
      </c>
      <c r="J2982">
        <v>0</v>
      </c>
      <c r="K2982">
        <v>2</v>
      </c>
      <c r="L2982">
        <v>2</v>
      </c>
      <c r="M2982">
        <v>0</v>
      </c>
    </row>
    <row r="2983" spans="1:15" x14ac:dyDescent="0.25">
      <c r="A2983" t="str">
        <f t="shared" si="46"/>
        <v>62 DayJanuary-March 2025NHS LothianColorectal</v>
      </c>
      <c r="B2983" t="s">
        <v>262</v>
      </c>
      <c r="C2983" t="s">
        <v>259</v>
      </c>
      <c r="D2983" t="s">
        <v>172</v>
      </c>
      <c r="E2983" t="s">
        <v>26</v>
      </c>
      <c r="F2983">
        <v>120</v>
      </c>
      <c r="G2983" t="s">
        <v>344</v>
      </c>
      <c r="H2983" t="s">
        <v>389</v>
      </c>
      <c r="I2983">
        <v>0</v>
      </c>
      <c r="J2983">
        <v>0</v>
      </c>
      <c r="K2983">
        <v>91</v>
      </c>
      <c r="L2983">
        <v>36</v>
      </c>
      <c r="M2983">
        <v>52</v>
      </c>
      <c r="N2983">
        <v>27</v>
      </c>
      <c r="O2983">
        <v>36</v>
      </c>
    </row>
    <row r="2984" spans="1:15" x14ac:dyDescent="0.25">
      <c r="A2984" t="str">
        <f t="shared" si="46"/>
        <v>62 DayJanuary-March 2025NHS LothianColorectal (screened excluded)</v>
      </c>
      <c r="B2984" t="s">
        <v>262</v>
      </c>
      <c r="C2984" t="s">
        <v>259</v>
      </c>
      <c r="D2984" t="s">
        <v>172</v>
      </c>
      <c r="E2984" t="s">
        <v>27</v>
      </c>
      <c r="F2984">
        <v>105</v>
      </c>
      <c r="G2984" t="s">
        <v>344</v>
      </c>
      <c r="H2984" t="s">
        <v>493</v>
      </c>
      <c r="I2984">
        <v>0</v>
      </c>
      <c r="J2984">
        <v>0</v>
      </c>
      <c r="K2984">
        <v>76</v>
      </c>
      <c r="L2984">
        <v>27</v>
      </c>
      <c r="M2984">
        <v>45</v>
      </c>
      <c r="N2984">
        <v>40</v>
      </c>
      <c r="O2984">
        <v>34</v>
      </c>
    </row>
    <row r="2985" spans="1:15" x14ac:dyDescent="0.25">
      <c r="A2985" t="str">
        <f t="shared" si="46"/>
        <v>62 DayJanuary-March 2025NHS LothianColorectal (screened only)</v>
      </c>
      <c r="B2985" t="s">
        <v>262</v>
      </c>
      <c r="C2985" t="s">
        <v>259</v>
      </c>
      <c r="D2985" t="s">
        <v>172</v>
      </c>
      <c r="E2985" t="s">
        <v>28</v>
      </c>
      <c r="F2985">
        <v>15</v>
      </c>
      <c r="G2985" t="s">
        <v>266</v>
      </c>
      <c r="H2985" t="s">
        <v>284</v>
      </c>
      <c r="I2985">
        <v>0</v>
      </c>
      <c r="J2985">
        <v>0</v>
      </c>
      <c r="K2985">
        <v>15</v>
      </c>
      <c r="L2985">
        <v>9</v>
      </c>
      <c r="M2985">
        <v>7</v>
      </c>
      <c r="N2985">
        <v>7</v>
      </c>
      <c r="O2985">
        <v>38</v>
      </c>
    </row>
    <row r="2986" spans="1:15" x14ac:dyDescent="0.25">
      <c r="A2986" t="str">
        <f t="shared" si="46"/>
        <v>62 DayJanuary-March 2025NHS LothianHead &amp; Neck</v>
      </c>
      <c r="B2986" t="s">
        <v>262</v>
      </c>
      <c r="C2986" t="s">
        <v>259</v>
      </c>
      <c r="D2986" t="s">
        <v>172</v>
      </c>
      <c r="E2986" t="s">
        <v>29</v>
      </c>
      <c r="F2986">
        <v>54</v>
      </c>
      <c r="G2986" t="s">
        <v>330</v>
      </c>
      <c r="H2986" t="s">
        <v>314</v>
      </c>
      <c r="I2986">
        <v>1</v>
      </c>
      <c r="J2986">
        <v>3.3333333333333299</v>
      </c>
      <c r="K2986">
        <v>29</v>
      </c>
      <c r="L2986">
        <v>10</v>
      </c>
      <c r="M2986">
        <v>21</v>
      </c>
      <c r="N2986">
        <v>16</v>
      </c>
      <c r="O2986">
        <v>20</v>
      </c>
    </row>
    <row r="2987" spans="1:15" x14ac:dyDescent="0.25">
      <c r="A2987" t="str">
        <f t="shared" si="46"/>
        <v>62 DayJanuary-March 2025NHS LothianLung</v>
      </c>
      <c r="B2987" t="s">
        <v>262</v>
      </c>
      <c r="C2987" t="s">
        <v>259</v>
      </c>
      <c r="D2987" t="s">
        <v>172</v>
      </c>
      <c r="E2987" t="s">
        <v>30</v>
      </c>
      <c r="F2987">
        <v>143</v>
      </c>
      <c r="G2987" t="s">
        <v>588</v>
      </c>
      <c r="H2987" t="s">
        <v>357</v>
      </c>
      <c r="I2987">
        <v>2</v>
      </c>
      <c r="J2987">
        <v>3.4482758620689702</v>
      </c>
      <c r="K2987">
        <v>56</v>
      </c>
      <c r="L2987">
        <v>6</v>
      </c>
      <c r="M2987">
        <v>13</v>
      </c>
      <c r="N2987">
        <v>31</v>
      </c>
      <c r="O2987">
        <v>27</v>
      </c>
    </row>
    <row r="2988" spans="1:15" x14ac:dyDescent="0.25">
      <c r="A2988" t="str">
        <f t="shared" si="46"/>
        <v>62 DayJanuary-March 2025NHS LothianLymphoma</v>
      </c>
      <c r="B2988" t="s">
        <v>262</v>
      </c>
      <c r="C2988" t="s">
        <v>259</v>
      </c>
      <c r="D2988" t="s">
        <v>172</v>
      </c>
      <c r="E2988" t="s">
        <v>31</v>
      </c>
      <c r="F2988">
        <v>44</v>
      </c>
      <c r="G2988" t="s">
        <v>327</v>
      </c>
      <c r="H2988" t="s">
        <v>334</v>
      </c>
      <c r="I2988">
        <v>0</v>
      </c>
      <c r="J2988">
        <v>0</v>
      </c>
      <c r="K2988">
        <v>16</v>
      </c>
      <c r="L2988">
        <v>0</v>
      </c>
      <c r="M2988">
        <v>8</v>
      </c>
      <c r="O2988">
        <v>8</v>
      </c>
    </row>
    <row r="2989" spans="1:15" x14ac:dyDescent="0.25">
      <c r="A2989" t="str">
        <f t="shared" si="46"/>
        <v>62 DayJanuary-March 2025NHS LothianMelanoma</v>
      </c>
      <c r="B2989" t="s">
        <v>262</v>
      </c>
      <c r="C2989" t="s">
        <v>259</v>
      </c>
      <c r="D2989" t="s">
        <v>172</v>
      </c>
      <c r="E2989" t="s">
        <v>32</v>
      </c>
      <c r="F2989">
        <v>58</v>
      </c>
      <c r="G2989" t="s">
        <v>326</v>
      </c>
      <c r="H2989" t="s">
        <v>309</v>
      </c>
      <c r="I2989">
        <v>0</v>
      </c>
      <c r="J2989">
        <v>0</v>
      </c>
      <c r="K2989">
        <v>37</v>
      </c>
      <c r="L2989">
        <v>6</v>
      </c>
      <c r="M2989">
        <v>0</v>
      </c>
      <c r="N2989">
        <v>10</v>
      </c>
    </row>
    <row r="2990" spans="1:15" x14ac:dyDescent="0.25">
      <c r="A2990" t="str">
        <f t="shared" si="46"/>
        <v>62 DayJanuary-March 2025NHS LothianOvarian</v>
      </c>
      <c r="B2990" t="s">
        <v>262</v>
      </c>
      <c r="C2990" t="s">
        <v>259</v>
      </c>
      <c r="D2990" t="s">
        <v>172</v>
      </c>
      <c r="E2990" t="s">
        <v>33</v>
      </c>
      <c r="F2990">
        <v>14</v>
      </c>
      <c r="G2990" t="s">
        <v>306</v>
      </c>
      <c r="H2990" t="s">
        <v>273</v>
      </c>
      <c r="I2990">
        <v>0</v>
      </c>
      <c r="J2990">
        <v>0</v>
      </c>
      <c r="K2990">
        <v>12</v>
      </c>
      <c r="L2990">
        <v>0</v>
      </c>
      <c r="M2990">
        <v>4</v>
      </c>
      <c r="O2990">
        <v>14</v>
      </c>
    </row>
    <row r="2991" spans="1:15" x14ac:dyDescent="0.25">
      <c r="A2991" t="str">
        <f t="shared" si="46"/>
        <v>62 DayJanuary-March 2025NHS LothianUpper GI</v>
      </c>
      <c r="B2991" t="s">
        <v>262</v>
      </c>
      <c r="C2991" t="s">
        <v>259</v>
      </c>
      <c r="D2991" t="s">
        <v>172</v>
      </c>
      <c r="E2991" t="s">
        <v>34</v>
      </c>
      <c r="F2991">
        <v>105</v>
      </c>
      <c r="G2991" t="s">
        <v>315</v>
      </c>
      <c r="H2991" t="s">
        <v>347</v>
      </c>
      <c r="I2991">
        <v>0</v>
      </c>
      <c r="J2991">
        <v>0</v>
      </c>
      <c r="K2991">
        <v>70</v>
      </c>
      <c r="L2991">
        <v>10</v>
      </c>
      <c r="M2991">
        <v>16</v>
      </c>
      <c r="N2991">
        <v>8</v>
      </c>
      <c r="O2991">
        <v>21</v>
      </c>
    </row>
    <row r="2992" spans="1:15" x14ac:dyDescent="0.25">
      <c r="A2992" t="str">
        <f t="shared" si="46"/>
        <v>62 DayJanuary-March 2025NHS LothianUpper GI - Hepatopancreatobiliary</v>
      </c>
      <c r="B2992" t="s">
        <v>262</v>
      </c>
      <c r="C2992" t="s">
        <v>259</v>
      </c>
      <c r="D2992" t="s">
        <v>172</v>
      </c>
      <c r="E2992" t="s">
        <v>203</v>
      </c>
      <c r="F2992">
        <v>61</v>
      </c>
      <c r="G2992" t="s">
        <v>328</v>
      </c>
      <c r="H2992" t="s">
        <v>315</v>
      </c>
      <c r="I2992">
        <v>0</v>
      </c>
      <c r="J2992">
        <v>0</v>
      </c>
      <c r="K2992">
        <v>35</v>
      </c>
      <c r="L2992">
        <v>3</v>
      </c>
      <c r="M2992">
        <v>2</v>
      </c>
      <c r="N2992">
        <v>8</v>
      </c>
    </row>
    <row r="2993" spans="1:15" x14ac:dyDescent="0.25">
      <c r="A2993" t="str">
        <f t="shared" si="46"/>
        <v>62 DayJanuary-March 2025NHS LothianUpper GI - Oesophagogastric</v>
      </c>
      <c r="B2993" t="s">
        <v>262</v>
      </c>
      <c r="C2993" t="s">
        <v>259</v>
      </c>
      <c r="D2993" t="s">
        <v>172</v>
      </c>
      <c r="E2993" t="s">
        <v>204</v>
      </c>
      <c r="F2993">
        <v>44</v>
      </c>
      <c r="G2993" t="s">
        <v>321</v>
      </c>
      <c r="H2993" t="s">
        <v>315</v>
      </c>
      <c r="I2993">
        <v>0</v>
      </c>
      <c r="J2993">
        <v>0</v>
      </c>
      <c r="K2993">
        <v>35</v>
      </c>
      <c r="L2993">
        <v>7</v>
      </c>
      <c r="M2993">
        <v>14</v>
      </c>
      <c r="N2993">
        <v>9</v>
      </c>
      <c r="O2993">
        <v>21</v>
      </c>
    </row>
    <row r="2994" spans="1:15" x14ac:dyDescent="0.25">
      <c r="A2994" t="str">
        <f t="shared" si="46"/>
        <v>62 DayJanuary-March 2025NHS LothianUrological</v>
      </c>
      <c r="B2994" t="s">
        <v>262</v>
      </c>
      <c r="C2994" t="s">
        <v>259</v>
      </c>
      <c r="D2994" t="s">
        <v>172</v>
      </c>
      <c r="E2994" t="s">
        <v>205</v>
      </c>
      <c r="F2994">
        <v>260</v>
      </c>
      <c r="G2994" t="s">
        <v>465</v>
      </c>
      <c r="H2994" t="s">
        <v>589</v>
      </c>
      <c r="I2994">
        <v>0</v>
      </c>
      <c r="J2994">
        <v>0</v>
      </c>
      <c r="K2994">
        <v>194</v>
      </c>
      <c r="L2994">
        <v>64</v>
      </c>
      <c r="M2994">
        <v>19</v>
      </c>
      <c r="N2994">
        <v>22</v>
      </c>
      <c r="O2994">
        <v>63</v>
      </c>
    </row>
    <row r="2995" spans="1:15" x14ac:dyDescent="0.25">
      <c r="A2995" t="str">
        <f t="shared" si="46"/>
        <v>62 DayJanuary-March 2025NHS LothianUrology - Bladder</v>
      </c>
      <c r="B2995" t="s">
        <v>262</v>
      </c>
      <c r="C2995" t="s">
        <v>259</v>
      </c>
      <c r="D2995" t="s">
        <v>172</v>
      </c>
      <c r="E2995" t="s">
        <v>206</v>
      </c>
      <c r="F2995">
        <v>19</v>
      </c>
      <c r="G2995" t="s">
        <v>320</v>
      </c>
      <c r="H2995" t="s">
        <v>334</v>
      </c>
      <c r="I2995">
        <v>0</v>
      </c>
      <c r="J2995">
        <v>0</v>
      </c>
      <c r="K2995">
        <v>16</v>
      </c>
      <c r="L2995">
        <v>2</v>
      </c>
      <c r="M2995">
        <v>2</v>
      </c>
    </row>
    <row r="2996" spans="1:15" x14ac:dyDescent="0.25">
      <c r="A2996" t="str">
        <f t="shared" si="46"/>
        <v>62 DayJanuary-March 2025NHS LothianUrology - Other</v>
      </c>
      <c r="B2996" t="s">
        <v>262</v>
      </c>
      <c r="C2996" t="s">
        <v>259</v>
      </c>
      <c r="D2996" t="s">
        <v>172</v>
      </c>
      <c r="E2996" t="s">
        <v>207</v>
      </c>
      <c r="F2996">
        <v>66</v>
      </c>
      <c r="G2996" t="s">
        <v>386</v>
      </c>
      <c r="H2996" t="s">
        <v>296</v>
      </c>
      <c r="I2996">
        <v>0</v>
      </c>
      <c r="J2996">
        <v>0</v>
      </c>
      <c r="K2996">
        <v>27</v>
      </c>
      <c r="L2996">
        <v>8</v>
      </c>
      <c r="M2996">
        <v>1</v>
      </c>
      <c r="N2996">
        <v>25</v>
      </c>
    </row>
    <row r="2997" spans="1:15" x14ac:dyDescent="0.25">
      <c r="A2997" t="str">
        <f t="shared" si="46"/>
        <v>62 DayJanuary-March 2025NHS LothianUrology - Prostate</v>
      </c>
      <c r="B2997" t="s">
        <v>262</v>
      </c>
      <c r="C2997" t="s">
        <v>259</v>
      </c>
      <c r="D2997" t="s">
        <v>172</v>
      </c>
      <c r="E2997" t="s">
        <v>208</v>
      </c>
      <c r="F2997">
        <v>175</v>
      </c>
      <c r="G2997" t="s">
        <v>330</v>
      </c>
      <c r="H2997" t="s">
        <v>557</v>
      </c>
      <c r="I2997">
        <v>0</v>
      </c>
      <c r="J2997">
        <v>0</v>
      </c>
      <c r="K2997">
        <v>151</v>
      </c>
      <c r="L2997">
        <v>54</v>
      </c>
      <c r="M2997">
        <v>16</v>
      </c>
      <c r="N2997">
        <v>22</v>
      </c>
      <c r="O2997">
        <v>88</v>
      </c>
    </row>
    <row r="2998" spans="1:15" x14ac:dyDescent="0.25">
      <c r="A2998" t="str">
        <f t="shared" si="46"/>
        <v>62 DayJanuary-March 2025NHS OrkneyAll Cancer Types*</v>
      </c>
      <c r="B2998" t="s">
        <v>262</v>
      </c>
      <c r="C2998" t="s">
        <v>259</v>
      </c>
      <c r="D2998" t="s">
        <v>173</v>
      </c>
      <c r="E2998" t="s">
        <v>198</v>
      </c>
      <c r="F2998">
        <v>9</v>
      </c>
      <c r="G2998" t="s">
        <v>306</v>
      </c>
      <c r="H2998" t="s">
        <v>272</v>
      </c>
      <c r="I2998">
        <v>0</v>
      </c>
      <c r="J2998">
        <v>0</v>
      </c>
      <c r="K2998">
        <v>7</v>
      </c>
      <c r="L2998">
        <v>1</v>
      </c>
      <c r="M2998">
        <v>5</v>
      </c>
      <c r="O2998">
        <v>44</v>
      </c>
    </row>
    <row r="2999" spans="1:15" x14ac:dyDescent="0.25">
      <c r="A2999" t="str">
        <f t="shared" si="46"/>
        <v>62 DayJanuary-March 2025NHS OrkneyAll Cancer Types* (screened excluded)</v>
      </c>
      <c r="B2999" t="s">
        <v>262</v>
      </c>
      <c r="C2999" t="s">
        <v>259</v>
      </c>
      <c r="D2999" t="s">
        <v>173</v>
      </c>
      <c r="E2999" t="s">
        <v>199</v>
      </c>
      <c r="F2999">
        <v>9</v>
      </c>
      <c r="G2999" t="s">
        <v>306</v>
      </c>
      <c r="H2999" t="s">
        <v>272</v>
      </c>
      <c r="I2999">
        <v>0</v>
      </c>
      <c r="J2999">
        <v>0</v>
      </c>
      <c r="K2999">
        <v>7</v>
      </c>
      <c r="L2999">
        <v>1</v>
      </c>
      <c r="M2999">
        <v>5</v>
      </c>
      <c r="O2999">
        <v>44</v>
      </c>
    </row>
    <row r="3000" spans="1:15" x14ac:dyDescent="0.25">
      <c r="A3000" t="str">
        <f t="shared" si="46"/>
        <v>62 DayJanuary-March 2025NHS OrkneyColorectal</v>
      </c>
      <c r="B3000" t="s">
        <v>262</v>
      </c>
      <c r="C3000" t="s">
        <v>259</v>
      </c>
      <c r="D3000" t="s">
        <v>173</v>
      </c>
      <c r="E3000" t="s">
        <v>26</v>
      </c>
      <c r="F3000">
        <v>2</v>
      </c>
      <c r="G3000" t="s">
        <v>266</v>
      </c>
      <c r="H3000" t="s">
        <v>306</v>
      </c>
      <c r="I3000">
        <v>0</v>
      </c>
      <c r="J3000">
        <v>0</v>
      </c>
      <c r="K3000">
        <v>2</v>
      </c>
      <c r="L3000">
        <v>0</v>
      </c>
      <c r="M3000">
        <v>2</v>
      </c>
    </row>
    <row r="3001" spans="1:15" x14ac:dyDescent="0.25">
      <c r="A3001" t="str">
        <f t="shared" si="46"/>
        <v>62 DayJanuary-March 2025NHS OrkneyColorectal (screened excluded)</v>
      </c>
      <c r="B3001" t="s">
        <v>262</v>
      </c>
      <c r="C3001" t="s">
        <v>259</v>
      </c>
      <c r="D3001" t="s">
        <v>173</v>
      </c>
      <c r="E3001" t="s">
        <v>27</v>
      </c>
      <c r="F3001">
        <v>2</v>
      </c>
      <c r="G3001" t="s">
        <v>266</v>
      </c>
      <c r="H3001" t="s">
        <v>306</v>
      </c>
      <c r="I3001">
        <v>0</v>
      </c>
      <c r="J3001">
        <v>0</v>
      </c>
      <c r="K3001">
        <v>2</v>
      </c>
      <c r="L3001">
        <v>0</v>
      </c>
      <c r="M3001">
        <v>2</v>
      </c>
    </row>
    <row r="3002" spans="1:15" x14ac:dyDescent="0.25">
      <c r="A3002" t="str">
        <f t="shared" si="46"/>
        <v>62 DayJanuary-March 2025NHS OrkneyLung</v>
      </c>
      <c r="B3002" t="s">
        <v>262</v>
      </c>
      <c r="C3002" t="s">
        <v>259</v>
      </c>
      <c r="D3002" t="s">
        <v>173</v>
      </c>
      <c r="E3002" t="s">
        <v>30</v>
      </c>
      <c r="F3002">
        <v>1</v>
      </c>
      <c r="G3002" t="s">
        <v>266</v>
      </c>
      <c r="H3002" t="s">
        <v>316</v>
      </c>
      <c r="I3002">
        <v>0</v>
      </c>
      <c r="J3002">
        <v>0</v>
      </c>
      <c r="K3002">
        <v>1</v>
      </c>
      <c r="L3002">
        <v>0</v>
      </c>
      <c r="M3002">
        <v>1</v>
      </c>
    </row>
    <row r="3003" spans="1:15" x14ac:dyDescent="0.25">
      <c r="A3003" t="str">
        <f t="shared" si="46"/>
        <v>62 DayJanuary-March 2025NHS OrkneyMelanoma</v>
      </c>
      <c r="B3003" t="s">
        <v>262</v>
      </c>
      <c r="C3003" t="s">
        <v>259</v>
      </c>
      <c r="D3003" t="s">
        <v>173</v>
      </c>
      <c r="E3003" t="s">
        <v>32</v>
      </c>
      <c r="F3003">
        <v>2</v>
      </c>
      <c r="G3003" t="s">
        <v>316</v>
      </c>
      <c r="H3003" t="s">
        <v>316</v>
      </c>
      <c r="I3003">
        <v>0</v>
      </c>
      <c r="J3003">
        <v>0</v>
      </c>
      <c r="K3003">
        <v>1</v>
      </c>
      <c r="L3003">
        <v>1</v>
      </c>
      <c r="M3003">
        <v>0</v>
      </c>
    </row>
    <row r="3004" spans="1:15" x14ac:dyDescent="0.25">
      <c r="A3004" t="str">
        <f t="shared" si="46"/>
        <v>62 DayJanuary-March 2025NHS OrkneyOvarian</v>
      </c>
      <c r="B3004" t="s">
        <v>262</v>
      </c>
      <c r="C3004" t="s">
        <v>259</v>
      </c>
      <c r="D3004" t="s">
        <v>173</v>
      </c>
      <c r="E3004" t="s">
        <v>33</v>
      </c>
      <c r="F3004">
        <v>1</v>
      </c>
      <c r="G3004" t="s">
        <v>266</v>
      </c>
      <c r="H3004" t="s">
        <v>316</v>
      </c>
      <c r="I3004">
        <v>0</v>
      </c>
      <c r="J3004">
        <v>0</v>
      </c>
      <c r="K3004">
        <v>1</v>
      </c>
      <c r="L3004">
        <v>0</v>
      </c>
      <c r="M3004">
        <v>1</v>
      </c>
    </row>
    <row r="3005" spans="1:15" x14ac:dyDescent="0.25">
      <c r="A3005" t="str">
        <f t="shared" si="46"/>
        <v>62 DayJanuary-March 2025NHS OrkneyUpper GI</v>
      </c>
      <c r="B3005" t="s">
        <v>262</v>
      </c>
      <c r="C3005" t="s">
        <v>259</v>
      </c>
      <c r="D3005" t="s">
        <v>173</v>
      </c>
      <c r="E3005" t="s">
        <v>34</v>
      </c>
      <c r="F3005">
        <v>1</v>
      </c>
      <c r="G3005" t="s">
        <v>266</v>
      </c>
      <c r="H3005" t="s">
        <v>316</v>
      </c>
      <c r="I3005">
        <v>0</v>
      </c>
      <c r="J3005">
        <v>0</v>
      </c>
      <c r="K3005">
        <v>1</v>
      </c>
      <c r="L3005">
        <v>0</v>
      </c>
      <c r="M3005">
        <v>0</v>
      </c>
    </row>
    <row r="3006" spans="1:15" x14ac:dyDescent="0.25">
      <c r="A3006" t="str">
        <f t="shared" si="46"/>
        <v>62 DayJanuary-March 2025NHS OrkneyUpper GI - Hepatopancreatobiliary</v>
      </c>
      <c r="B3006" t="s">
        <v>262</v>
      </c>
      <c r="C3006" t="s">
        <v>259</v>
      </c>
      <c r="D3006" t="s">
        <v>173</v>
      </c>
      <c r="E3006" t="s">
        <v>203</v>
      </c>
      <c r="F3006">
        <v>1</v>
      </c>
      <c r="G3006" t="s">
        <v>266</v>
      </c>
      <c r="H3006" t="s">
        <v>316</v>
      </c>
      <c r="I3006">
        <v>0</v>
      </c>
      <c r="J3006">
        <v>0</v>
      </c>
      <c r="K3006">
        <v>1</v>
      </c>
      <c r="L3006">
        <v>0</v>
      </c>
      <c r="M3006">
        <v>0</v>
      </c>
    </row>
    <row r="3007" spans="1:15" x14ac:dyDescent="0.25">
      <c r="A3007" t="str">
        <f t="shared" si="46"/>
        <v>62 DayJanuary-March 2025NHS OrkneyUrological</v>
      </c>
      <c r="B3007" t="s">
        <v>262</v>
      </c>
      <c r="C3007" t="s">
        <v>259</v>
      </c>
      <c r="D3007" t="s">
        <v>173</v>
      </c>
      <c r="E3007" t="s">
        <v>205</v>
      </c>
      <c r="F3007">
        <v>2</v>
      </c>
      <c r="G3007" t="s">
        <v>316</v>
      </c>
      <c r="H3007" t="s">
        <v>316</v>
      </c>
      <c r="I3007">
        <v>0</v>
      </c>
      <c r="J3007">
        <v>0</v>
      </c>
      <c r="K3007">
        <v>1</v>
      </c>
      <c r="L3007">
        <v>0</v>
      </c>
      <c r="M3007">
        <v>1</v>
      </c>
    </row>
    <row r="3008" spans="1:15" x14ac:dyDescent="0.25">
      <c r="A3008" t="str">
        <f t="shared" si="46"/>
        <v>62 DayJanuary-March 2025NHS OrkneyUrology - Bladder</v>
      </c>
      <c r="B3008" t="s">
        <v>262</v>
      </c>
      <c r="C3008" t="s">
        <v>259</v>
      </c>
      <c r="D3008" t="s">
        <v>173</v>
      </c>
      <c r="E3008" t="s">
        <v>206</v>
      </c>
      <c r="F3008">
        <v>1</v>
      </c>
      <c r="G3008" t="s">
        <v>266</v>
      </c>
      <c r="H3008" t="s">
        <v>316</v>
      </c>
      <c r="I3008">
        <v>0</v>
      </c>
      <c r="J3008">
        <v>0</v>
      </c>
      <c r="K3008">
        <v>1</v>
      </c>
      <c r="L3008">
        <v>0</v>
      </c>
      <c r="M3008">
        <v>1</v>
      </c>
    </row>
    <row r="3009" spans="1:15" x14ac:dyDescent="0.25">
      <c r="A3009" t="str">
        <f t="shared" si="46"/>
        <v>62 DayJanuary-March 2025NHS OrkneyUrology - Prostate</v>
      </c>
      <c r="B3009" t="s">
        <v>262</v>
      </c>
      <c r="C3009" t="s">
        <v>259</v>
      </c>
      <c r="D3009" t="s">
        <v>173</v>
      </c>
      <c r="E3009" t="s">
        <v>208</v>
      </c>
      <c r="F3009">
        <v>1</v>
      </c>
      <c r="G3009" t="s">
        <v>316</v>
      </c>
      <c r="H3009" t="s">
        <v>266</v>
      </c>
      <c r="I3009">
        <v>0</v>
      </c>
      <c r="J3009" t="e">
        <v>#NUM!</v>
      </c>
      <c r="K3009">
        <v>0</v>
      </c>
      <c r="L3009">
        <v>0</v>
      </c>
      <c r="M3009">
        <v>0</v>
      </c>
    </row>
    <row r="3010" spans="1:15" x14ac:dyDescent="0.25">
      <c r="A3010" t="str">
        <f t="shared" si="46"/>
        <v>62 DayJanuary-March 2025NHS ScotlandAll Cancer Types*</v>
      </c>
      <c r="B3010" t="s">
        <v>262</v>
      </c>
      <c r="C3010" t="s">
        <v>259</v>
      </c>
      <c r="D3010" t="s">
        <v>0</v>
      </c>
      <c r="E3010" t="s">
        <v>198</v>
      </c>
      <c r="F3010">
        <v>6877</v>
      </c>
      <c r="G3010" t="s">
        <v>590</v>
      </c>
      <c r="H3010" t="s">
        <v>591</v>
      </c>
      <c r="I3010">
        <v>72</v>
      </c>
      <c r="J3010">
        <v>1.61979752530934</v>
      </c>
      <c r="K3010">
        <v>4373</v>
      </c>
      <c r="L3010">
        <v>693</v>
      </c>
      <c r="M3010">
        <v>1428</v>
      </c>
      <c r="N3010">
        <v>19</v>
      </c>
      <c r="O3010">
        <v>22</v>
      </c>
    </row>
    <row r="3011" spans="1:15" x14ac:dyDescent="0.25">
      <c r="A3011" t="str">
        <f t="shared" ref="A3011:A3074" si="47">CONCATENATE(B3011,C3011,D3011,E3011)</f>
        <v>62 DayJanuary-March 2025NHS ScotlandAll Cancer Types* (screened excluded)</v>
      </c>
      <c r="B3011" t="s">
        <v>262</v>
      </c>
      <c r="C3011" t="s">
        <v>259</v>
      </c>
      <c r="D3011" t="s">
        <v>0</v>
      </c>
      <c r="E3011" t="s">
        <v>199</v>
      </c>
      <c r="F3011">
        <v>6245</v>
      </c>
      <c r="G3011" t="s">
        <v>590</v>
      </c>
      <c r="H3011" t="s">
        <v>592</v>
      </c>
      <c r="I3011">
        <v>68</v>
      </c>
      <c r="J3011">
        <v>1.7833726724364001</v>
      </c>
      <c r="K3011">
        <v>3745</v>
      </c>
      <c r="L3011">
        <v>605</v>
      </c>
      <c r="M3011">
        <v>1212</v>
      </c>
      <c r="N3011">
        <v>20</v>
      </c>
      <c r="O3011">
        <v>23</v>
      </c>
    </row>
    <row r="3012" spans="1:15" x14ac:dyDescent="0.25">
      <c r="A3012" t="str">
        <f t="shared" si="47"/>
        <v>62 DayJanuary-March 2025NHS ScotlandAll Cancer Types* (screened only)</v>
      </c>
      <c r="B3012" t="s">
        <v>262</v>
      </c>
      <c r="C3012" t="s">
        <v>259</v>
      </c>
      <c r="D3012" t="s">
        <v>0</v>
      </c>
      <c r="E3012" t="s">
        <v>200</v>
      </c>
      <c r="F3012">
        <v>632</v>
      </c>
      <c r="G3012" t="s">
        <v>266</v>
      </c>
      <c r="H3012" t="s">
        <v>593</v>
      </c>
      <c r="I3012">
        <v>4</v>
      </c>
      <c r="J3012">
        <v>0.632911392405063</v>
      </c>
      <c r="K3012">
        <v>628</v>
      </c>
      <c r="L3012">
        <v>88</v>
      </c>
      <c r="M3012">
        <v>216</v>
      </c>
      <c r="N3012">
        <v>14</v>
      </c>
      <c r="O3012">
        <v>22</v>
      </c>
    </row>
    <row r="3013" spans="1:15" x14ac:dyDescent="0.25">
      <c r="A3013" t="str">
        <f t="shared" si="47"/>
        <v>62 DayJanuary-March 2025NHS ScotlandBreast</v>
      </c>
      <c r="B3013" t="s">
        <v>262</v>
      </c>
      <c r="C3013" t="s">
        <v>259</v>
      </c>
      <c r="D3013" t="s">
        <v>0</v>
      </c>
      <c r="E3013" t="s">
        <v>22</v>
      </c>
      <c r="F3013">
        <v>1248</v>
      </c>
      <c r="G3013" t="s">
        <v>594</v>
      </c>
      <c r="H3013" t="s">
        <v>595</v>
      </c>
      <c r="I3013">
        <v>3</v>
      </c>
      <c r="J3013">
        <v>0.287907869481766</v>
      </c>
      <c r="K3013">
        <v>1039</v>
      </c>
      <c r="L3013">
        <v>109</v>
      </c>
      <c r="M3013">
        <v>325</v>
      </c>
      <c r="N3013">
        <v>14</v>
      </c>
      <c r="O3013">
        <v>16</v>
      </c>
    </row>
    <row r="3014" spans="1:15" x14ac:dyDescent="0.25">
      <c r="A3014" t="str">
        <f t="shared" si="47"/>
        <v>62 DayJanuary-March 2025NHS ScotlandBreast (screened excluded)</v>
      </c>
      <c r="B3014" t="s">
        <v>262</v>
      </c>
      <c r="C3014" t="s">
        <v>259</v>
      </c>
      <c r="D3014" t="s">
        <v>0</v>
      </c>
      <c r="E3014" t="s">
        <v>201</v>
      </c>
      <c r="F3014">
        <v>788</v>
      </c>
      <c r="G3014" t="s">
        <v>594</v>
      </c>
      <c r="H3014" t="s">
        <v>596</v>
      </c>
      <c r="I3014">
        <v>3</v>
      </c>
      <c r="J3014">
        <v>0.51546391752577303</v>
      </c>
      <c r="K3014">
        <v>579</v>
      </c>
      <c r="L3014">
        <v>60</v>
      </c>
      <c r="M3014">
        <v>209</v>
      </c>
      <c r="N3014">
        <v>14</v>
      </c>
      <c r="O3014">
        <v>15</v>
      </c>
    </row>
    <row r="3015" spans="1:15" x14ac:dyDescent="0.25">
      <c r="A3015" t="str">
        <f t="shared" si="47"/>
        <v>62 DayJanuary-March 2025NHS ScotlandBreast (screened only)</v>
      </c>
      <c r="B3015" t="s">
        <v>262</v>
      </c>
      <c r="C3015" t="s">
        <v>259</v>
      </c>
      <c r="D3015" t="s">
        <v>0</v>
      </c>
      <c r="E3015" t="s">
        <v>202</v>
      </c>
      <c r="F3015">
        <v>460</v>
      </c>
      <c r="G3015" t="s">
        <v>266</v>
      </c>
      <c r="H3015" t="s">
        <v>597</v>
      </c>
      <c r="I3015">
        <v>0</v>
      </c>
      <c r="J3015">
        <v>0</v>
      </c>
      <c r="K3015">
        <v>460</v>
      </c>
      <c r="L3015">
        <v>49</v>
      </c>
      <c r="M3015">
        <v>116</v>
      </c>
      <c r="N3015">
        <v>15</v>
      </c>
      <c r="O3015">
        <v>20</v>
      </c>
    </row>
    <row r="3016" spans="1:15" x14ac:dyDescent="0.25">
      <c r="A3016" t="str">
        <f t="shared" si="47"/>
        <v>62 DayJanuary-March 2025NHS ScotlandCervical</v>
      </c>
      <c r="B3016" t="s">
        <v>262</v>
      </c>
      <c r="C3016" t="s">
        <v>259</v>
      </c>
      <c r="D3016" t="s">
        <v>0</v>
      </c>
      <c r="E3016" t="s">
        <v>23</v>
      </c>
      <c r="F3016">
        <v>67</v>
      </c>
      <c r="G3016" t="s">
        <v>345</v>
      </c>
      <c r="H3016" t="s">
        <v>290</v>
      </c>
      <c r="I3016">
        <v>0</v>
      </c>
      <c r="J3016">
        <v>0</v>
      </c>
      <c r="K3016">
        <v>44</v>
      </c>
      <c r="L3016">
        <v>7</v>
      </c>
      <c r="M3016">
        <v>17</v>
      </c>
      <c r="N3016">
        <v>64</v>
      </c>
      <c r="O3016">
        <v>26</v>
      </c>
    </row>
    <row r="3017" spans="1:15" x14ac:dyDescent="0.25">
      <c r="A3017" t="str">
        <f t="shared" si="47"/>
        <v>62 DayJanuary-March 2025NHS ScotlandCervical (screened excluded)</v>
      </c>
      <c r="B3017" t="s">
        <v>262</v>
      </c>
      <c r="C3017" t="s">
        <v>259</v>
      </c>
      <c r="D3017" t="s">
        <v>0</v>
      </c>
      <c r="E3017" t="s">
        <v>24</v>
      </c>
      <c r="F3017">
        <v>48</v>
      </c>
      <c r="G3017" t="s">
        <v>345</v>
      </c>
      <c r="H3017" t="s">
        <v>387</v>
      </c>
      <c r="I3017">
        <v>0</v>
      </c>
      <c r="J3017">
        <v>0</v>
      </c>
      <c r="K3017">
        <v>25</v>
      </c>
      <c r="L3017">
        <v>3</v>
      </c>
      <c r="M3017">
        <v>11</v>
      </c>
      <c r="N3017">
        <v>114</v>
      </c>
      <c r="O3017">
        <v>26</v>
      </c>
    </row>
    <row r="3018" spans="1:15" x14ac:dyDescent="0.25">
      <c r="A3018" t="str">
        <f t="shared" si="47"/>
        <v>62 DayJanuary-March 2025NHS ScotlandCervical (screened only)</v>
      </c>
      <c r="B3018" t="s">
        <v>262</v>
      </c>
      <c r="C3018" t="s">
        <v>259</v>
      </c>
      <c r="D3018" t="s">
        <v>0</v>
      </c>
      <c r="E3018" t="s">
        <v>25</v>
      </c>
      <c r="F3018">
        <v>19</v>
      </c>
      <c r="G3018" t="s">
        <v>266</v>
      </c>
      <c r="H3018" t="s">
        <v>286</v>
      </c>
      <c r="I3018">
        <v>0</v>
      </c>
      <c r="J3018">
        <v>0</v>
      </c>
      <c r="K3018">
        <v>19</v>
      </c>
      <c r="L3018">
        <v>4</v>
      </c>
      <c r="M3018">
        <v>6</v>
      </c>
      <c r="N3018">
        <v>53</v>
      </c>
      <c r="O3018">
        <v>25</v>
      </c>
    </row>
    <row r="3019" spans="1:15" x14ac:dyDescent="0.25">
      <c r="A3019" t="str">
        <f t="shared" si="47"/>
        <v>62 DayJanuary-March 2025NHS ScotlandColorectal</v>
      </c>
      <c r="B3019" t="s">
        <v>262</v>
      </c>
      <c r="C3019" t="s">
        <v>259</v>
      </c>
      <c r="D3019" t="s">
        <v>0</v>
      </c>
      <c r="E3019" t="s">
        <v>26</v>
      </c>
      <c r="F3019">
        <v>861</v>
      </c>
      <c r="G3019" t="s">
        <v>381</v>
      </c>
      <c r="H3019" t="s">
        <v>598</v>
      </c>
      <c r="I3019">
        <v>13</v>
      </c>
      <c r="J3019">
        <v>2.0186335403726701</v>
      </c>
      <c r="K3019">
        <v>631</v>
      </c>
      <c r="L3019">
        <v>135</v>
      </c>
      <c r="M3019">
        <v>326</v>
      </c>
      <c r="N3019">
        <v>24</v>
      </c>
      <c r="O3019">
        <v>32</v>
      </c>
    </row>
    <row r="3020" spans="1:15" x14ac:dyDescent="0.25">
      <c r="A3020" t="str">
        <f t="shared" si="47"/>
        <v>62 DayJanuary-March 2025NHS ScotlandColorectal (screened excluded)</v>
      </c>
      <c r="B3020" t="s">
        <v>262</v>
      </c>
      <c r="C3020" t="s">
        <v>259</v>
      </c>
      <c r="D3020" t="s">
        <v>0</v>
      </c>
      <c r="E3020" t="s">
        <v>27</v>
      </c>
      <c r="F3020">
        <v>708</v>
      </c>
      <c r="G3020" t="s">
        <v>381</v>
      </c>
      <c r="H3020" t="s">
        <v>599</v>
      </c>
      <c r="I3020">
        <v>9</v>
      </c>
      <c r="J3020">
        <v>1.8329938900203699</v>
      </c>
      <c r="K3020">
        <v>482</v>
      </c>
      <c r="L3020">
        <v>100</v>
      </c>
      <c r="M3020">
        <v>232</v>
      </c>
      <c r="N3020">
        <v>28</v>
      </c>
      <c r="O3020">
        <v>30</v>
      </c>
    </row>
    <row r="3021" spans="1:15" x14ac:dyDescent="0.25">
      <c r="A3021" t="str">
        <f t="shared" si="47"/>
        <v>62 DayJanuary-March 2025NHS ScotlandColorectal (screened only)</v>
      </c>
      <c r="B3021" t="s">
        <v>262</v>
      </c>
      <c r="C3021" t="s">
        <v>259</v>
      </c>
      <c r="D3021" t="s">
        <v>0</v>
      </c>
      <c r="E3021" t="s">
        <v>28</v>
      </c>
      <c r="F3021">
        <v>153</v>
      </c>
      <c r="G3021" t="s">
        <v>266</v>
      </c>
      <c r="H3021" t="s">
        <v>561</v>
      </c>
      <c r="I3021">
        <v>4</v>
      </c>
      <c r="J3021">
        <v>2.6143790849673199</v>
      </c>
      <c r="K3021">
        <v>149</v>
      </c>
      <c r="L3021">
        <v>35</v>
      </c>
      <c r="M3021">
        <v>94</v>
      </c>
      <c r="N3021">
        <v>9</v>
      </c>
      <c r="O3021">
        <v>32</v>
      </c>
    </row>
    <row r="3022" spans="1:15" x14ac:dyDescent="0.25">
      <c r="A3022" t="str">
        <f t="shared" si="47"/>
        <v>62 DayJanuary-March 2025NHS ScotlandHead &amp; Neck</v>
      </c>
      <c r="B3022" t="s">
        <v>262</v>
      </c>
      <c r="C3022" t="s">
        <v>259</v>
      </c>
      <c r="D3022" t="s">
        <v>0</v>
      </c>
      <c r="E3022" t="s">
        <v>29</v>
      </c>
      <c r="F3022">
        <v>286</v>
      </c>
      <c r="G3022" t="s">
        <v>550</v>
      </c>
      <c r="H3022" t="s">
        <v>474</v>
      </c>
      <c r="I3022">
        <v>2</v>
      </c>
      <c r="J3022">
        <v>1.16279069767442</v>
      </c>
      <c r="K3022">
        <v>170</v>
      </c>
      <c r="L3022">
        <v>35</v>
      </c>
      <c r="M3022">
        <v>70</v>
      </c>
      <c r="N3022">
        <v>15</v>
      </c>
      <c r="O3022">
        <v>22</v>
      </c>
    </row>
    <row r="3023" spans="1:15" x14ac:dyDescent="0.25">
      <c r="A3023" t="str">
        <f t="shared" si="47"/>
        <v>62 DayJanuary-March 2025NHS ScotlandLung</v>
      </c>
      <c r="B3023" t="s">
        <v>262</v>
      </c>
      <c r="C3023" t="s">
        <v>259</v>
      </c>
      <c r="D3023" t="s">
        <v>0</v>
      </c>
      <c r="E3023" t="s">
        <v>30</v>
      </c>
      <c r="F3023">
        <v>1083</v>
      </c>
      <c r="G3023" t="s">
        <v>600</v>
      </c>
      <c r="H3023" t="s">
        <v>601</v>
      </c>
      <c r="I3023">
        <v>33</v>
      </c>
      <c r="J3023">
        <v>5.7391304347826102</v>
      </c>
      <c r="K3023">
        <v>542</v>
      </c>
      <c r="L3023">
        <v>66</v>
      </c>
      <c r="M3023">
        <v>156</v>
      </c>
      <c r="N3023">
        <v>19</v>
      </c>
      <c r="O3023">
        <v>20</v>
      </c>
    </row>
    <row r="3024" spans="1:15" x14ac:dyDescent="0.25">
      <c r="A3024" t="str">
        <f t="shared" si="47"/>
        <v>62 DayJanuary-March 2025NHS ScotlandLymphoma</v>
      </c>
      <c r="B3024" t="s">
        <v>262</v>
      </c>
      <c r="C3024" t="s">
        <v>259</v>
      </c>
      <c r="D3024" t="s">
        <v>0</v>
      </c>
      <c r="E3024" t="s">
        <v>31</v>
      </c>
      <c r="F3024">
        <v>236</v>
      </c>
      <c r="G3024" t="s">
        <v>370</v>
      </c>
      <c r="H3024" t="s">
        <v>339</v>
      </c>
      <c r="I3024">
        <v>0</v>
      </c>
      <c r="J3024">
        <v>0</v>
      </c>
      <c r="K3024">
        <v>89</v>
      </c>
      <c r="L3024">
        <v>9</v>
      </c>
      <c r="M3024">
        <v>27</v>
      </c>
      <c r="N3024">
        <v>12</v>
      </c>
      <c r="O3024">
        <v>10</v>
      </c>
    </row>
    <row r="3025" spans="1:15" x14ac:dyDescent="0.25">
      <c r="A3025" t="str">
        <f t="shared" si="47"/>
        <v>62 DayJanuary-March 2025NHS ScotlandMelanoma</v>
      </c>
      <c r="B3025" t="s">
        <v>262</v>
      </c>
      <c r="C3025" t="s">
        <v>259</v>
      </c>
      <c r="D3025" t="s">
        <v>0</v>
      </c>
      <c r="E3025" t="s">
        <v>32</v>
      </c>
      <c r="F3025">
        <v>340</v>
      </c>
      <c r="G3025" t="s">
        <v>494</v>
      </c>
      <c r="H3025" t="s">
        <v>482</v>
      </c>
      <c r="I3025">
        <v>1</v>
      </c>
      <c r="J3025">
        <v>0.45662100456621002</v>
      </c>
      <c r="K3025">
        <v>218</v>
      </c>
      <c r="L3025">
        <v>31</v>
      </c>
      <c r="M3025">
        <v>3</v>
      </c>
      <c r="N3025">
        <v>11</v>
      </c>
      <c r="O3025">
        <v>28</v>
      </c>
    </row>
    <row r="3026" spans="1:15" x14ac:dyDescent="0.25">
      <c r="A3026" t="str">
        <f t="shared" si="47"/>
        <v>62 DayJanuary-March 2025NHS ScotlandOvarian</v>
      </c>
      <c r="B3026" t="s">
        <v>262</v>
      </c>
      <c r="C3026" t="s">
        <v>259</v>
      </c>
      <c r="D3026" t="s">
        <v>0</v>
      </c>
      <c r="E3026" t="s">
        <v>33</v>
      </c>
      <c r="F3026">
        <v>109</v>
      </c>
      <c r="G3026" t="s">
        <v>353</v>
      </c>
      <c r="H3026" t="s">
        <v>335</v>
      </c>
      <c r="I3026">
        <v>0</v>
      </c>
      <c r="J3026">
        <v>0</v>
      </c>
      <c r="K3026">
        <v>61</v>
      </c>
      <c r="L3026">
        <v>3</v>
      </c>
      <c r="M3026">
        <v>13</v>
      </c>
      <c r="N3026">
        <v>31</v>
      </c>
      <c r="O3026">
        <v>17</v>
      </c>
    </row>
    <row r="3027" spans="1:15" x14ac:dyDescent="0.25">
      <c r="A3027" t="str">
        <f t="shared" si="47"/>
        <v>62 DayJanuary-March 2025NHS ScotlandUpper GI</v>
      </c>
      <c r="B3027" t="s">
        <v>262</v>
      </c>
      <c r="C3027" t="s">
        <v>259</v>
      </c>
      <c r="D3027" t="s">
        <v>0</v>
      </c>
      <c r="E3027" t="s">
        <v>34</v>
      </c>
      <c r="F3027">
        <v>699</v>
      </c>
      <c r="G3027" t="s">
        <v>580</v>
      </c>
      <c r="H3027" t="s">
        <v>558</v>
      </c>
      <c r="I3027">
        <v>15</v>
      </c>
      <c r="J3027">
        <v>3.5460992907801399</v>
      </c>
      <c r="K3027">
        <v>408</v>
      </c>
      <c r="L3027">
        <v>48</v>
      </c>
      <c r="M3027">
        <v>111</v>
      </c>
      <c r="N3027">
        <v>14</v>
      </c>
      <c r="O3027">
        <v>21</v>
      </c>
    </row>
    <row r="3028" spans="1:15" x14ac:dyDescent="0.25">
      <c r="A3028" t="str">
        <f t="shared" si="47"/>
        <v>62 DayJanuary-March 2025NHS ScotlandUpper GI - Hepatopancreatobiliary</v>
      </c>
      <c r="B3028" t="s">
        <v>262</v>
      </c>
      <c r="C3028" t="s">
        <v>259</v>
      </c>
      <c r="D3028" t="s">
        <v>0</v>
      </c>
      <c r="E3028" t="s">
        <v>203</v>
      </c>
      <c r="F3028">
        <v>369</v>
      </c>
      <c r="G3028" t="s">
        <v>602</v>
      </c>
      <c r="H3028" t="s">
        <v>603</v>
      </c>
      <c r="I3028">
        <v>10</v>
      </c>
      <c r="J3028">
        <v>4.9751243781094496</v>
      </c>
      <c r="K3028">
        <v>191</v>
      </c>
      <c r="L3028">
        <v>19</v>
      </c>
      <c r="M3028">
        <v>38</v>
      </c>
      <c r="N3028">
        <v>8</v>
      </c>
      <c r="O3028">
        <v>22</v>
      </c>
    </row>
    <row r="3029" spans="1:15" x14ac:dyDescent="0.25">
      <c r="A3029" t="str">
        <f t="shared" si="47"/>
        <v>62 DayJanuary-March 2025NHS ScotlandUpper GI - Oesophagogastric</v>
      </c>
      <c r="B3029" t="s">
        <v>262</v>
      </c>
      <c r="C3029" t="s">
        <v>259</v>
      </c>
      <c r="D3029" t="s">
        <v>0</v>
      </c>
      <c r="E3029" t="s">
        <v>204</v>
      </c>
      <c r="F3029">
        <v>330</v>
      </c>
      <c r="G3029" t="s">
        <v>388</v>
      </c>
      <c r="H3029" t="s">
        <v>390</v>
      </c>
      <c r="I3029">
        <v>5</v>
      </c>
      <c r="J3029">
        <v>2.2522522522522501</v>
      </c>
      <c r="K3029">
        <v>217</v>
      </c>
      <c r="L3029">
        <v>29</v>
      </c>
      <c r="M3029">
        <v>73</v>
      </c>
      <c r="N3029">
        <v>19</v>
      </c>
      <c r="O3029">
        <v>21</v>
      </c>
    </row>
    <row r="3030" spans="1:15" x14ac:dyDescent="0.25">
      <c r="A3030" t="str">
        <f t="shared" si="47"/>
        <v>62 DayJanuary-March 2025NHS ScotlandUrological</v>
      </c>
      <c r="B3030" t="s">
        <v>262</v>
      </c>
      <c r="C3030" t="s">
        <v>259</v>
      </c>
      <c r="D3030" t="s">
        <v>0</v>
      </c>
      <c r="E3030" t="s">
        <v>205</v>
      </c>
      <c r="F3030">
        <v>1948</v>
      </c>
      <c r="G3030" t="s">
        <v>604</v>
      </c>
      <c r="H3030" t="s">
        <v>605</v>
      </c>
      <c r="I3030">
        <v>5</v>
      </c>
      <c r="J3030">
        <v>0.42517006802721102</v>
      </c>
      <c r="K3030">
        <v>1171</v>
      </c>
      <c r="L3030">
        <v>250</v>
      </c>
      <c r="M3030">
        <v>380</v>
      </c>
      <c r="N3030">
        <v>21</v>
      </c>
      <c r="O3030">
        <v>26</v>
      </c>
    </row>
    <row r="3031" spans="1:15" x14ac:dyDescent="0.25">
      <c r="A3031" t="str">
        <f t="shared" si="47"/>
        <v>62 DayJanuary-March 2025NHS ScotlandUrology - Bladder</v>
      </c>
      <c r="B3031" t="s">
        <v>262</v>
      </c>
      <c r="C3031" t="s">
        <v>259</v>
      </c>
      <c r="D3031" t="s">
        <v>0</v>
      </c>
      <c r="E3031" t="s">
        <v>206</v>
      </c>
      <c r="F3031">
        <v>158</v>
      </c>
      <c r="G3031" t="s">
        <v>372</v>
      </c>
      <c r="H3031" t="s">
        <v>505</v>
      </c>
      <c r="I3031">
        <v>0</v>
      </c>
      <c r="J3031">
        <v>0</v>
      </c>
      <c r="K3031">
        <v>112</v>
      </c>
      <c r="L3031">
        <v>13</v>
      </c>
      <c r="M3031">
        <v>36</v>
      </c>
      <c r="N3031">
        <v>17</v>
      </c>
      <c r="O3031">
        <v>24</v>
      </c>
    </row>
    <row r="3032" spans="1:15" x14ac:dyDescent="0.25">
      <c r="A3032" t="str">
        <f t="shared" si="47"/>
        <v>62 DayJanuary-March 2025NHS ScotlandUrology - Other</v>
      </c>
      <c r="B3032" t="s">
        <v>262</v>
      </c>
      <c r="C3032" t="s">
        <v>259</v>
      </c>
      <c r="D3032" t="s">
        <v>0</v>
      </c>
      <c r="E3032" t="s">
        <v>207</v>
      </c>
      <c r="F3032">
        <v>357</v>
      </c>
      <c r="G3032" t="s">
        <v>606</v>
      </c>
      <c r="H3032" t="s">
        <v>352</v>
      </c>
      <c r="I3032">
        <v>3</v>
      </c>
      <c r="J3032">
        <v>2.34375</v>
      </c>
      <c r="K3032">
        <v>125</v>
      </c>
      <c r="L3032">
        <v>16</v>
      </c>
      <c r="M3032">
        <v>48</v>
      </c>
      <c r="N3032">
        <v>15</v>
      </c>
      <c r="O3032">
        <v>26</v>
      </c>
    </row>
    <row r="3033" spans="1:15" x14ac:dyDescent="0.25">
      <c r="A3033" t="str">
        <f t="shared" si="47"/>
        <v>62 DayJanuary-March 2025NHS ScotlandUrology - Prostate</v>
      </c>
      <c r="B3033" t="s">
        <v>262</v>
      </c>
      <c r="C3033" t="s">
        <v>259</v>
      </c>
      <c r="D3033" t="s">
        <v>0</v>
      </c>
      <c r="E3033" t="s">
        <v>208</v>
      </c>
      <c r="F3033">
        <v>1433</v>
      </c>
      <c r="G3033" t="s">
        <v>495</v>
      </c>
      <c r="H3033" t="s">
        <v>607</v>
      </c>
      <c r="I3033">
        <v>2</v>
      </c>
      <c r="J3033">
        <v>0.213675213675214</v>
      </c>
      <c r="K3033">
        <v>934</v>
      </c>
      <c r="L3033">
        <v>221</v>
      </c>
      <c r="M3033">
        <v>296</v>
      </c>
      <c r="N3033">
        <v>21</v>
      </c>
      <c r="O3033">
        <v>26</v>
      </c>
    </row>
    <row r="3034" spans="1:15" x14ac:dyDescent="0.25">
      <c r="A3034" t="str">
        <f t="shared" si="47"/>
        <v>62 DayJanuary-March 2025NHS ShetlandAll Cancer Types*</v>
      </c>
      <c r="B3034" t="s">
        <v>262</v>
      </c>
      <c r="C3034" t="s">
        <v>259</v>
      </c>
      <c r="D3034" t="s">
        <v>174</v>
      </c>
      <c r="E3034" t="s">
        <v>198</v>
      </c>
      <c r="F3034">
        <v>19</v>
      </c>
      <c r="G3034" t="s">
        <v>313</v>
      </c>
      <c r="H3034" t="s">
        <v>284</v>
      </c>
      <c r="I3034">
        <v>0</v>
      </c>
      <c r="J3034">
        <v>0</v>
      </c>
      <c r="K3034">
        <v>15</v>
      </c>
      <c r="L3034">
        <v>2</v>
      </c>
      <c r="M3034">
        <v>3</v>
      </c>
      <c r="O3034">
        <v>14</v>
      </c>
    </row>
    <row r="3035" spans="1:15" x14ac:dyDescent="0.25">
      <c r="A3035" t="str">
        <f t="shared" si="47"/>
        <v>62 DayJanuary-March 2025NHS ShetlandAll Cancer Types* (screened excluded)</v>
      </c>
      <c r="B3035" t="s">
        <v>262</v>
      </c>
      <c r="C3035" t="s">
        <v>259</v>
      </c>
      <c r="D3035" t="s">
        <v>174</v>
      </c>
      <c r="E3035" t="s">
        <v>199</v>
      </c>
      <c r="F3035">
        <v>19</v>
      </c>
      <c r="G3035" t="s">
        <v>313</v>
      </c>
      <c r="H3035" t="s">
        <v>284</v>
      </c>
      <c r="I3035">
        <v>0</v>
      </c>
      <c r="J3035">
        <v>0</v>
      </c>
      <c r="K3035">
        <v>15</v>
      </c>
      <c r="L3035">
        <v>2</v>
      </c>
      <c r="M3035">
        <v>3</v>
      </c>
      <c r="O3035">
        <v>14</v>
      </c>
    </row>
    <row r="3036" spans="1:15" x14ac:dyDescent="0.25">
      <c r="A3036" t="str">
        <f t="shared" si="47"/>
        <v>62 DayJanuary-March 2025NHS ShetlandBreast</v>
      </c>
      <c r="B3036" t="s">
        <v>262</v>
      </c>
      <c r="C3036" t="s">
        <v>259</v>
      </c>
      <c r="D3036" t="s">
        <v>174</v>
      </c>
      <c r="E3036" t="s">
        <v>22</v>
      </c>
      <c r="F3036">
        <v>1</v>
      </c>
      <c r="G3036" t="s">
        <v>266</v>
      </c>
      <c r="H3036" t="s">
        <v>316</v>
      </c>
      <c r="I3036">
        <v>0</v>
      </c>
      <c r="J3036">
        <v>0</v>
      </c>
      <c r="K3036">
        <v>1</v>
      </c>
      <c r="L3036">
        <v>1</v>
      </c>
      <c r="M3036">
        <v>0</v>
      </c>
    </row>
    <row r="3037" spans="1:15" x14ac:dyDescent="0.25">
      <c r="A3037" t="str">
        <f t="shared" si="47"/>
        <v>62 DayJanuary-March 2025NHS ShetlandBreast (screened excluded)</v>
      </c>
      <c r="B3037" t="s">
        <v>262</v>
      </c>
      <c r="C3037" t="s">
        <v>259</v>
      </c>
      <c r="D3037" t="s">
        <v>174</v>
      </c>
      <c r="E3037" t="s">
        <v>201</v>
      </c>
      <c r="F3037">
        <v>1</v>
      </c>
      <c r="G3037" t="s">
        <v>266</v>
      </c>
      <c r="H3037" t="s">
        <v>316</v>
      </c>
      <c r="I3037">
        <v>0</v>
      </c>
      <c r="J3037">
        <v>0</v>
      </c>
      <c r="K3037">
        <v>1</v>
      </c>
      <c r="L3037">
        <v>1</v>
      </c>
      <c r="M3037">
        <v>0</v>
      </c>
    </row>
    <row r="3038" spans="1:15" x14ac:dyDescent="0.25">
      <c r="A3038" t="str">
        <f t="shared" si="47"/>
        <v>62 DayJanuary-March 2025NHS ShetlandColorectal</v>
      </c>
      <c r="B3038" t="s">
        <v>262</v>
      </c>
      <c r="C3038" t="s">
        <v>259</v>
      </c>
      <c r="D3038" t="s">
        <v>174</v>
      </c>
      <c r="E3038" t="s">
        <v>26</v>
      </c>
      <c r="F3038">
        <v>3</v>
      </c>
      <c r="G3038" t="s">
        <v>266</v>
      </c>
      <c r="H3038" t="s">
        <v>320</v>
      </c>
      <c r="I3038">
        <v>0</v>
      </c>
      <c r="J3038">
        <v>0</v>
      </c>
      <c r="K3038">
        <v>3</v>
      </c>
      <c r="L3038">
        <v>0</v>
      </c>
      <c r="M3038">
        <v>1</v>
      </c>
    </row>
    <row r="3039" spans="1:15" x14ac:dyDescent="0.25">
      <c r="A3039" t="str">
        <f t="shared" si="47"/>
        <v>62 DayJanuary-March 2025NHS ShetlandColorectal (screened excluded)</v>
      </c>
      <c r="B3039" t="s">
        <v>262</v>
      </c>
      <c r="C3039" t="s">
        <v>259</v>
      </c>
      <c r="D3039" t="s">
        <v>174</v>
      </c>
      <c r="E3039" t="s">
        <v>27</v>
      </c>
      <c r="F3039">
        <v>3</v>
      </c>
      <c r="G3039" t="s">
        <v>266</v>
      </c>
      <c r="H3039" t="s">
        <v>320</v>
      </c>
      <c r="I3039">
        <v>0</v>
      </c>
      <c r="J3039">
        <v>0</v>
      </c>
      <c r="K3039">
        <v>3</v>
      </c>
      <c r="L3039">
        <v>0</v>
      </c>
      <c r="M3039">
        <v>1</v>
      </c>
    </row>
    <row r="3040" spans="1:15" x14ac:dyDescent="0.25">
      <c r="A3040" t="str">
        <f t="shared" si="47"/>
        <v>62 DayJanuary-March 2025NHS ShetlandLung</v>
      </c>
      <c r="B3040" t="s">
        <v>262</v>
      </c>
      <c r="C3040" t="s">
        <v>259</v>
      </c>
      <c r="D3040" t="s">
        <v>174</v>
      </c>
      <c r="E3040" t="s">
        <v>30</v>
      </c>
      <c r="F3040">
        <v>2</v>
      </c>
      <c r="G3040" t="s">
        <v>266</v>
      </c>
      <c r="H3040" t="s">
        <v>306</v>
      </c>
      <c r="I3040">
        <v>0</v>
      </c>
      <c r="J3040">
        <v>0</v>
      </c>
      <c r="K3040">
        <v>2</v>
      </c>
      <c r="L3040">
        <v>0</v>
      </c>
      <c r="M3040">
        <v>0</v>
      </c>
    </row>
    <row r="3041" spans="1:15" x14ac:dyDescent="0.25">
      <c r="A3041" t="str">
        <f t="shared" si="47"/>
        <v>62 DayJanuary-March 2025NHS ShetlandOvarian</v>
      </c>
      <c r="B3041" t="s">
        <v>262</v>
      </c>
      <c r="C3041" t="s">
        <v>259</v>
      </c>
      <c r="D3041" t="s">
        <v>174</v>
      </c>
      <c r="E3041" t="s">
        <v>33</v>
      </c>
      <c r="F3041">
        <v>1</v>
      </c>
      <c r="G3041" t="s">
        <v>266</v>
      </c>
      <c r="H3041" t="s">
        <v>316</v>
      </c>
      <c r="I3041">
        <v>0</v>
      </c>
      <c r="J3041">
        <v>0</v>
      </c>
      <c r="K3041">
        <v>1</v>
      </c>
      <c r="L3041">
        <v>0</v>
      </c>
      <c r="M3041">
        <v>0</v>
      </c>
    </row>
    <row r="3042" spans="1:15" x14ac:dyDescent="0.25">
      <c r="A3042" t="str">
        <f t="shared" si="47"/>
        <v>62 DayJanuary-March 2025NHS ShetlandUpper GI</v>
      </c>
      <c r="B3042" t="s">
        <v>262</v>
      </c>
      <c r="C3042" t="s">
        <v>259</v>
      </c>
      <c r="D3042" t="s">
        <v>174</v>
      </c>
      <c r="E3042" t="s">
        <v>34</v>
      </c>
      <c r="F3042">
        <v>1</v>
      </c>
      <c r="G3042" t="s">
        <v>266</v>
      </c>
      <c r="H3042" t="s">
        <v>316</v>
      </c>
      <c r="I3042">
        <v>0</v>
      </c>
      <c r="J3042">
        <v>0</v>
      </c>
      <c r="K3042">
        <v>1</v>
      </c>
      <c r="L3042">
        <v>0</v>
      </c>
      <c r="M3042">
        <v>1</v>
      </c>
    </row>
    <row r="3043" spans="1:15" x14ac:dyDescent="0.25">
      <c r="A3043" t="str">
        <f t="shared" si="47"/>
        <v>62 DayJanuary-March 2025NHS ShetlandUpper GI - Hepatopancreatobiliary</v>
      </c>
      <c r="B3043" t="s">
        <v>262</v>
      </c>
      <c r="C3043" t="s">
        <v>259</v>
      </c>
      <c r="D3043" t="s">
        <v>174</v>
      </c>
      <c r="E3043" t="s">
        <v>203</v>
      </c>
      <c r="F3043">
        <v>1</v>
      </c>
      <c r="G3043" t="s">
        <v>266</v>
      </c>
      <c r="H3043" t="s">
        <v>316</v>
      </c>
      <c r="I3043">
        <v>0</v>
      </c>
      <c r="J3043">
        <v>0</v>
      </c>
      <c r="K3043">
        <v>1</v>
      </c>
      <c r="L3043">
        <v>0</v>
      </c>
      <c r="M3043">
        <v>1</v>
      </c>
    </row>
    <row r="3044" spans="1:15" x14ac:dyDescent="0.25">
      <c r="A3044" t="str">
        <f t="shared" si="47"/>
        <v>62 DayJanuary-March 2025NHS ShetlandUrological</v>
      </c>
      <c r="B3044" t="s">
        <v>262</v>
      </c>
      <c r="C3044" t="s">
        <v>259</v>
      </c>
      <c r="D3044" t="s">
        <v>174</v>
      </c>
      <c r="E3044" t="s">
        <v>205</v>
      </c>
      <c r="F3044">
        <v>11</v>
      </c>
      <c r="G3044" t="s">
        <v>313</v>
      </c>
      <c r="H3044" t="s">
        <v>272</v>
      </c>
      <c r="I3044">
        <v>0</v>
      </c>
      <c r="J3044">
        <v>0</v>
      </c>
      <c r="K3044">
        <v>7</v>
      </c>
      <c r="L3044">
        <v>1</v>
      </c>
      <c r="M3044">
        <v>1</v>
      </c>
    </row>
    <row r="3045" spans="1:15" x14ac:dyDescent="0.25">
      <c r="A3045" t="str">
        <f t="shared" si="47"/>
        <v>62 DayJanuary-March 2025NHS ShetlandUrology - Other</v>
      </c>
      <c r="B3045" t="s">
        <v>262</v>
      </c>
      <c r="C3045" t="s">
        <v>259</v>
      </c>
      <c r="D3045" t="s">
        <v>174</v>
      </c>
      <c r="E3045" t="s">
        <v>207</v>
      </c>
      <c r="F3045">
        <v>1</v>
      </c>
      <c r="G3045" t="s">
        <v>316</v>
      </c>
      <c r="H3045" t="s">
        <v>266</v>
      </c>
      <c r="I3045">
        <v>0</v>
      </c>
      <c r="J3045" t="e">
        <v>#NUM!</v>
      </c>
      <c r="K3045">
        <v>0</v>
      </c>
      <c r="L3045">
        <v>0</v>
      </c>
      <c r="M3045">
        <v>0</v>
      </c>
    </row>
    <row r="3046" spans="1:15" x14ac:dyDescent="0.25">
      <c r="A3046" t="str">
        <f t="shared" si="47"/>
        <v>62 DayJanuary-March 2025NHS ShetlandUrology - Prostate</v>
      </c>
      <c r="B3046" t="s">
        <v>262</v>
      </c>
      <c r="C3046" t="s">
        <v>259</v>
      </c>
      <c r="D3046" t="s">
        <v>174</v>
      </c>
      <c r="E3046" t="s">
        <v>208</v>
      </c>
      <c r="F3046">
        <v>10</v>
      </c>
      <c r="G3046" t="s">
        <v>320</v>
      </c>
      <c r="H3046" t="s">
        <v>272</v>
      </c>
      <c r="I3046">
        <v>0</v>
      </c>
      <c r="J3046">
        <v>0</v>
      </c>
      <c r="K3046">
        <v>7</v>
      </c>
      <c r="L3046">
        <v>1</v>
      </c>
      <c r="M3046">
        <v>1</v>
      </c>
    </row>
    <row r="3047" spans="1:15" x14ac:dyDescent="0.25">
      <c r="A3047" t="str">
        <f t="shared" si="47"/>
        <v>62 DayJanuary-March 2025NHS TaysideAll Cancer Types*</v>
      </c>
      <c r="B3047" t="s">
        <v>262</v>
      </c>
      <c r="C3047" t="s">
        <v>259</v>
      </c>
      <c r="D3047" t="s">
        <v>175</v>
      </c>
      <c r="E3047" t="s">
        <v>198</v>
      </c>
      <c r="F3047">
        <v>569</v>
      </c>
      <c r="G3047" t="s">
        <v>569</v>
      </c>
      <c r="H3047" t="s">
        <v>608</v>
      </c>
      <c r="I3047">
        <v>7</v>
      </c>
      <c r="J3047">
        <v>2.4734982332155502</v>
      </c>
      <c r="K3047">
        <v>276</v>
      </c>
      <c r="L3047">
        <v>34</v>
      </c>
      <c r="M3047">
        <v>83</v>
      </c>
      <c r="N3047">
        <v>10</v>
      </c>
      <c r="O3047">
        <v>19</v>
      </c>
    </row>
    <row r="3048" spans="1:15" x14ac:dyDescent="0.25">
      <c r="A3048" t="str">
        <f t="shared" si="47"/>
        <v>62 DayJanuary-March 2025NHS TaysideAll Cancer Types* (screened excluded)</v>
      </c>
      <c r="B3048" t="s">
        <v>262</v>
      </c>
      <c r="C3048" t="s">
        <v>259</v>
      </c>
      <c r="D3048" t="s">
        <v>175</v>
      </c>
      <c r="E3048" t="s">
        <v>199</v>
      </c>
      <c r="F3048">
        <v>531</v>
      </c>
      <c r="G3048" t="s">
        <v>569</v>
      </c>
      <c r="H3048" t="s">
        <v>609</v>
      </c>
      <c r="I3048">
        <v>7</v>
      </c>
      <c r="J3048">
        <v>2.8571428571428599</v>
      </c>
      <c r="K3048">
        <v>238</v>
      </c>
      <c r="L3048">
        <v>31</v>
      </c>
      <c r="M3048">
        <v>72</v>
      </c>
      <c r="N3048">
        <v>11</v>
      </c>
      <c r="O3048">
        <v>18</v>
      </c>
    </row>
    <row r="3049" spans="1:15" x14ac:dyDescent="0.25">
      <c r="A3049" t="str">
        <f t="shared" si="47"/>
        <v>62 DayJanuary-March 2025NHS TaysideAll Cancer Types* (screened only)</v>
      </c>
      <c r="B3049" t="s">
        <v>262</v>
      </c>
      <c r="C3049" t="s">
        <v>259</v>
      </c>
      <c r="D3049" t="s">
        <v>175</v>
      </c>
      <c r="E3049" t="s">
        <v>200</v>
      </c>
      <c r="F3049">
        <v>38</v>
      </c>
      <c r="G3049" t="s">
        <v>266</v>
      </c>
      <c r="H3049" t="s">
        <v>369</v>
      </c>
      <c r="I3049">
        <v>0</v>
      </c>
      <c r="J3049">
        <v>0</v>
      </c>
      <c r="K3049">
        <v>38</v>
      </c>
      <c r="L3049">
        <v>3</v>
      </c>
      <c r="M3049">
        <v>11</v>
      </c>
      <c r="N3049">
        <v>7</v>
      </c>
      <c r="O3049">
        <v>32</v>
      </c>
    </row>
    <row r="3050" spans="1:15" x14ac:dyDescent="0.25">
      <c r="A3050" t="str">
        <f t="shared" si="47"/>
        <v>62 DayJanuary-March 2025NHS TaysideBreast</v>
      </c>
      <c r="B3050" t="s">
        <v>262</v>
      </c>
      <c r="C3050" t="s">
        <v>259</v>
      </c>
      <c r="D3050" t="s">
        <v>175</v>
      </c>
      <c r="E3050" t="s">
        <v>22</v>
      </c>
      <c r="F3050">
        <v>98</v>
      </c>
      <c r="G3050" t="s">
        <v>314</v>
      </c>
      <c r="H3050" t="s">
        <v>375</v>
      </c>
      <c r="I3050">
        <v>0</v>
      </c>
      <c r="J3050">
        <v>0</v>
      </c>
      <c r="K3050">
        <v>68</v>
      </c>
      <c r="L3050">
        <v>5</v>
      </c>
      <c r="M3050">
        <v>22</v>
      </c>
      <c r="N3050">
        <v>7</v>
      </c>
      <c r="O3050">
        <v>18</v>
      </c>
    </row>
    <row r="3051" spans="1:15" x14ac:dyDescent="0.25">
      <c r="A3051" t="str">
        <f t="shared" si="47"/>
        <v>62 DayJanuary-March 2025NHS TaysideBreast (screened excluded)</v>
      </c>
      <c r="B3051" t="s">
        <v>262</v>
      </c>
      <c r="C3051" t="s">
        <v>259</v>
      </c>
      <c r="D3051" t="s">
        <v>175</v>
      </c>
      <c r="E3051" t="s">
        <v>201</v>
      </c>
      <c r="F3051">
        <v>69</v>
      </c>
      <c r="G3051" t="s">
        <v>314</v>
      </c>
      <c r="H3051" t="s">
        <v>386</v>
      </c>
      <c r="I3051">
        <v>0</v>
      </c>
      <c r="J3051">
        <v>0</v>
      </c>
      <c r="K3051">
        <v>39</v>
      </c>
      <c r="L3051">
        <v>3</v>
      </c>
      <c r="M3051">
        <v>13</v>
      </c>
      <c r="N3051">
        <v>10</v>
      </c>
      <c r="O3051">
        <v>16</v>
      </c>
    </row>
    <row r="3052" spans="1:15" x14ac:dyDescent="0.25">
      <c r="A3052" t="str">
        <f t="shared" si="47"/>
        <v>62 DayJanuary-March 2025NHS TaysideBreast (screened only)</v>
      </c>
      <c r="B3052" t="s">
        <v>262</v>
      </c>
      <c r="C3052" t="s">
        <v>259</v>
      </c>
      <c r="D3052" t="s">
        <v>175</v>
      </c>
      <c r="E3052" t="s">
        <v>202</v>
      </c>
      <c r="F3052">
        <v>29</v>
      </c>
      <c r="G3052" t="s">
        <v>266</v>
      </c>
      <c r="H3052" t="s">
        <v>344</v>
      </c>
      <c r="I3052">
        <v>0</v>
      </c>
      <c r="J3052">
        <v>0</v>
      </c>
      <c r="K3052">
        <v>29</v>
      </c>
      <c r="L3052">
        <v>2</v>
      </c>
      <c r="M3052">
        <v>9</v>
      </c>
      <c r="O3052">
        <v>32</v>
      </c>
    </row>
    <row r="3053" spans="1:15" x14ac:dyDescent="0.25">
      <c r="A3053" t="str">
        <f t="shared" si="47"/>
        <v>62 DayJanuary-March 2025NHS TaysideCervical</v>
      </c>
      <c r="B3053" t="s">
        <v>262</v>
      </c>
      <c r="C3053" t="s">
        <v>259</v>
      </c>
      <c r="D3053" t="s">
        <v>175</v>
      </c>
      <c r="E3053" t="s">
        <v>23</v>
      </c>
      <c r="F3053">
        <v>6</v>
      </c>
      <c r="G3053" t="s">
        <v>320</v>
      </c>
      <c r="H3053" t="s">
        <v>320</v>
      </c>
      <c r="I3053">
        <v>0</v>
      </c>
      <c r="J3053">
        <v>0</v>
      </c>
      <c r="K3053">
        <v>3</v>
      </c>
      <c r="L3053">
        <v>1</v>
      </c>
      <c r="M3053">
        <v>0</v>
      </c>
    </row>
    <row r="3054" spans="1:15" x14ac:dyDescent="0.25">
      <c r="A3054" t="str">
        <f t="shared" si="47"/>
        <v>62 DayJanuary-March 2025NHS TaysideCervical (screened excluded)</v>
      </c>
      <c r="B3054" t="s">
        <v>262</v>
      </c>
      <c r="C3054" t="s">
        <v>259</v>
      </c>
      <c r="D3054" t="s">
        <v>175</v>
      </c>
      <c r="E3054" t="s">
        <v>24</v>
      </c>
      <c r="F3054">
        <v>4</v>
      </c>
      <c r="G3054" t="s">
        <v>320</v>
      </c>
      <c r="H3054" t="s">
        <v>316</v>
      </c>
      <c r="I3054">
        <v>0</v>
      </c>
      <c r="J3054">
        <v>0</v>
      </c>
      <c r="K3054">
        <v>1</v>
      </c>
      <c r="L3054">
        <v>0</v>
      </c>
      <c r="M3054">
        <v>0</v>
      </c>
    </row>
    <row r="3055" spans="1:15" x14ac:dyDescent="0.25">
      <c r="A3055" t="str">
        <f t="shared" si="47"/>
        <v>62 DayJanuary-March 2025NHS TaysideCervical (screened only)</v>
      </c>
      <c r="B3055" t="s">
        <v>262</v>
      </c>
      <c r="C3055" t="s">
        <v>259</v>
      </c>
      <c r="D3055" t="s">
        <v>175</v>
      </c>
      <c r="E3055" t="s">
        <v>25</v>
      </c>
      <c r="F3055">
        <v>2</v>
      </c>
      <c r="G3055" t="s">
        <v>266</v>
      </c>
      <c r="H3055" t="s">
        <v>306</v>
      </c>
      <c r="I3055">
        <v>0</v>
      </c>
      <c r="J3055">
        <v>0</v>
      </c>
      <c r="K3055">
        <v>2</v>
      </c>
      <c r="L3055">
        <v>1</v>
      </c>
      <c r="M3055">
        <v>0</v>
      </c>
    </row>
    <row r="3056" spans="1:15" x14ac:dyDescent="0.25">
      <c r="A3056" t="str">
        <f t="shared" si="47"/>
        <v>62 DayJanuary-March 2025NHS TaysideColorectal</v>
      </c>
      <c r="B3056" t="s">
        <v>262</v>
      </c>
      <c r="C3056" t="s">
        <v>259</v>
      </c>
      <c r="D3056" t="s">
        <v>175</v>
      </c>
      <c r="E3056" t="s">
        <v>26</v>
      </c>
      <c r="F3056">
        <v>79</v>
      </c>
      <c r="G3056" t="s">
        <v>323</v>
      </c>
      <c r="H3056" t="s">
        <v>372</v>
      </c>
      <c r="I3056">
        <v>0</v>
      </c>
      <c r="J3056">
        <v>0</v>
      </c>
      <c r="K3056">
        <v>46</v>
      </c>
      <c r="L3056">
        <v>8</v>
      </c>
      <c r="M3056">
        <v>16</v>
      </c>
      <c r="N3056">
        <v>24</v>
      </c>
      <c r="O3056">
        <v>24</v>
      </c>
    </row>
    <row r="3057" spans="1:15" x14ac:dyDescent="0.25">
      <c r="A3057" t="str">
        <f t="shared" si="47"/>
        <v>62 DayJanuary-March 2025NHS TaysideColorectal (screened excluded)</v>
      </c>
      <c r="B3057" t="s">
        <v>262</v>
      </c>
      <c r="C3057" t="s">
        <v>259</v>
      </c>
      <c r="D3057" t="s">
        <v>175</v>
      </c>
      <c r="E3057" t="s">
        <v>27</v>
      </c>
      <c r="F3057">
        <v>72</v>
      </c>
      <c r="G3057" t="s">
        <v>323</v>
      </c>
      <c r="H3057" t="s">
        <v>386</v>
      </c>
      <c r="I3057">
        <v>0</v>
      </c>
      <c r="J3057">
        <v>0</v>
      </c>
      <c r="K3057">
        <v>39</v>
      </c>
      <c r="L3057">
        <v>8</v>
      </c>
      <c r="M3057">
        <v>14</v>
      </c>
      <c r="N3057">
        <v>24</v>
      </c>
      <c r="O3057">
        <v>24</v>
      </c>
    </row>
    <row r="3058" spans="1:15" x14ac:dyDescent="0.25">
      <c r="A3058" t="str">
        <f t="shared" si="47"/>
        <v>62 DayJanuary-March 2025NHS TaysideColorectal (screened only)</v>
      </c>
      <c r="B3058" t="s">
        <v>262</v>
      </c>
      <c r="C3058" t="s">
        <v>259</v>
      </c>
      <c r="D3058" t="s">
        <v>175</v>
      </c>
      <c r="E3058" t="s">
        <v>28</v>
      </c>
      <c r="F3058">
        <v>7</v>
      </c>
      <c r="G3058" t="s">
        <v>266</v>
      </c>
      <c r="H3058" t="s">
        <v>272</v>
      </c>
      <c r="I3058">
        <v>0</v>
      </c>
      <c r="J3058">
        <v>0</v>
      </c>
      <c r="K3058">
        <v>7</v>
      </c>
      <c r="L3058">
        <v>0</v>
      </c>
      <c r="M3058">
        <v>2</v>
      </c>
    </row>
    <row r="3059" spans="1:15" x14ac:dyDescent="0.25">
      <c r="A3059" t="str">
        <f t="shared" si="47"/>
        <v>62 DayJanuary-March 2025NHS TaysideHead &amp; Neck</v>
      </c>
      <c r="B3059" t="s">
        <v>262</v>
      </c>
      <c r="C3059" t="s">
        <v>259</v>
      </c>
      <c r="D3059" t="s">
        <v>175</v>
      </c>
      <c r="E3059" t="s">
        <v>29</v>
      </c>
      <c r="F3059">
        <v>13</v>
      </c>
      <c r="G3059" t="s">
        <v>322</v>
      </c>
      <c r="H3059" t="s">
        <v>312</v>
      </c>
      <c r="I3059">
        <v>0</v>
      </c>
      <c r="J3059">
        <v>0</v>
      </c>
      <c r="K3059">
        <v>5</v>
      </c>
      <c r="L3059">
        <v>2</v>
      </c>
      <c r="M3059">
        <v>3</v>
      </c>
      <c r="O3059">
        <v>25</v>
      </c>
    </row>
    <row r="3060" spans="1:15" x14ac:dyDescent="0.25">
      <c r="A3060" t="str">
        <f t="shared" si="47"/>
        <v>62 DayJanuary-March 2025NHS TaysideLung</v>
      </c>
      <c r="B3060" t="s">
        <v>262</v>
      </c>
      <c r="C3060" t="s">
        <v>259</v>
      </c>
      <c r="D3060" t="s">
        <v>175</v>
      </c>
      <c r="E3060" t="s">
        <v>30</v>
      </c>
      <c r="F3060">
        <v>97</v>
      </c>
      <c r="G3060" t="s">
        <v>386</v>
      </c>
      <c r="H3060" t="s">
        <v>357</v>
      </c>
      <c r="I3060">
        <v>6</v>
      </c>
      <c r="J3060">
        <v>10.3448275862069</v>
      </c>
      <c r="K3060">
        <v>52</v>
      </c>
      <c r="L3060">
        <v>8</v>
      </c>
      <c r="M3060">
        <v>13</v>
      </c>
      <c r="N3060">
        <v>7</v>
      </c>
      <c r="O3060">
        <v>12</v>
      </c>
    </row>
    <row r="3061" spans="1:15" x14ac:dyDescent="0.25">
      <c r="A3061" t="str">
        <f t="shared" si="47"/>
        <v>62 DayJanuary-March 2025NHS TaysideLymphoma</v>
      </c>
      <c r="B3061" t="s">
        <v>262</v>
      </c>
      <c r="C3061" t="s">
        <v>259</v>
      </c>
      <c r="D3061" t="s">
        <v>175</v>
      </c>
      <c r="E3061" t="s">
        <v>31</v>
      </c>
      <c r="F3061">
        <v>22</v>
      </c>
      <c r="G3061" t="s">
        <v>326</v>
      </c>
      <c r="H3061" t="s">
        <v>316</v>
      </c>
      <c r="I3061">
        <v>0</v>
      </c>
      <c r="J3061">
        <v>0</v>
      </c>
      <c r="K3061">
        <v>1</v>
      </c>
      <c r="L3061">
        <v>0</v>
      </c>
      <c r="M3061">
        <v>1</v>
      </c>
    </row>
    <row r="3062" spans="1:15" x14ac:dyDescent="0.25">
      <c r="A3062" t="str">
        <f t="shared" si="47"/>
        <v>62 DayJanuary-March 2025NHS TaysideMelanoma</v>
      </c>
      <c r="B3062" t="s">
        <v>262</v>
      </c>
      <c r="C3062" t="s">
        <v>259</v>
      </c>
      <c r="D3062" t="s">
        <v>175</v>
      </c>
      <c r="E3062" t="s">
        <v>32</v>
      </c>
      <c r="F3062">
        <v>32</v>
      </c>
      <c r="G3062" t="s">
        <v>336</v>
      </c>
      <c r="H3062" t="s">
        <v>273</v>
      </c>
      <c r="I3062">
        <v>0</v>
      </c>
      <c r="J3062">
        <v>0</v>
      </c>
      <c r="K3062">
        <v>12</v>
      </c>
      <c r="L3062">
        <v>1</v>
      </c>
      <c r="M3062">
        <v>0</v>
      </c>
    </row>
    <row r="3063" spans="1:15" x14ac:dyDescent="0.25">
      <c r="A3063" t="str">
        <f t="shared" si="47"/>
        <v>62 DayJanuary-March 2025NHS TaysideOvarian</v>
      </c>
      <c r="B3063" t="s">
        <v>262</v>
      </c>
      <c r="C3063" t="s">
        <v>259</v>
      </c>
      <c r="D3063" t="s">
        <v>175</v>
      </c>
      <c r="E3063" t="s">
        <v>33</v>
      </c>
      <c r="F3063">
        <v>11</v>
      </c>
      <c r="G3063" t="s">
        <v>274</v>
      </c>
      <c r="H3063" t="s">
        <v>312</v>
      </c>
      <c r="I3063">
        <v>0</v>
      </c>
      <c r="J3063">
        <v>0</v>
      </c>
      <c r="K3063">
        <v>5</v>
      </c>
      <c r="L3063">
        <v>0</v>
      </c>
      <c r="M3063">
        <v>0</v>
      </c>
    </row>
    <row r="3064" spans="1:15" x14ac:dyDescent="0.25">
      <c r="A3064" t="str">
        <f t="shared" si="47"/>
        <v>62 DayJanuary-March 2025NHS TaysideUpper GI</v>
      </c>
      <c r="B3064" t="s">
        <v>262</v>
      </c>
      <c r="C3064" t="s">
        <v>259</v>
      </c>
      <c r="D3064" t="s">
        <v>175</v>
      </c>
      <c r="E3064" t="s">
        <v>34</v>
      </c>
      <c r="F3064">
        <v>56</v>
      </c>
      <c r="G3064" t="s">
        <v>309</v>
      </c>
      <c r="H3064" t="s">
        <v>286</v>
      </c>
      <c r="I3064">
        <v>1</v>
      </c>
      <c r="J3064">
        <v>5.2631578947368398</v>
      </c>
      <c r="K3064">
        <v>18</v>
      </c>
      <c r="L3064">
        <v>3</v>
      </c>
      <c r="M3064">
        <v>3</v>
      </c>
      <c r="N3064">
        <v>9</v>
      </c>
      <c r="O3064">
        <v>9</v>
      </c>
    </row>
    <row r="3065" spans="1:15" x14ac:dyDescent="0.25">
      <c r="A3065" t="str">
        <f t="shared" si="47"/>
        <v>62 DayJanuary-March 2025NHS TaysideUpper GI - Hepatopancreatobiliary</v>
      </c>
      <c r="B3065" t="s">
        <v>262</v>
      </c>
      <c r="C3065" t="s">
        <v>259</v>
      </c>
      <c r="D3065" t="s">
        <v>175</v>
      </c>
      <c r="E3065" t="s">
        <v>203</v>
      </c>
      <c r="F3065">
        <v>28</v>
      </c>
      <c r="G3065" t="s">
        <v>336</v>
      </c>
      <c r="H3065" t="s">
        <v>322</v>
      </c>
      <c r="I3065">
        <v>0</v>
      </c>
      <c r="J3065">
        <v>0</v>
      </c>
      <c r="K3065">
        <v>8</v>
      </c>
      <c r="L3065">
        <v>1</v>
      </c>
      <c r="M3065">
        <v>2</v>
      </c>
    </row>
    <row r="3066" spans="1:15" x14ac:dyDescent="0.25">
      <c r="A3066" t="str">
        <f t="shared" si="47"/>
        <v>62 DayJanuary-March 2025NHS TaysideUpper GI - Oesophagogastric</v>
      </c>
      <c r="B3066" t="s">
        <v>262</v>
      </c>
      <c r="C3066" t="s">
        <v>259</v>
      </c>
      <c r="D3066" t="s">
        <v>175</v>
      </c>
      <c r="E3066" t="s">
        <v>204</v>
      </c>
      <c r="F3066">
        <v>28</v>
      </c>
      <c r="G3066" t="s">
        <v>302</v>
      </c>
      <c r="H3066" t="s">
        <v>310</v>
      </c>
      <c r="I3066">
        <v>1</v>
      </c>
      <c r="J3066">
        <v>9.0909090909090899</v>
      </c>
      <c r="K3066">
        <v>10</v>
      </c>
      <c r="L3066">
        <v>2</v>
      </c>
      <c r="M3066">
        <v>1</v>
      </c>
    </row>
    <row r="3067" spans="1:15" x14ac:dyDescent="0.25">
      <c r="A3067" t="str">
        <f t="shared" si="47"/>
        <v>62 DayJanuary-March 2025NHS TaysideUrological</v>
      </c>
      <c r="B3067" t="s">
        <v>262</v>
      </c>
      <c r="C3067" t="s">
        <v>259</v>
      </c>
      <c r="D3067" t="s">
        <v>175</v>
      </c>
      <c r="E3067" t="s">
        <v>205</v>
      </c>
      <c r="F3067">
        <v>155</v>
      </c>
      <c r="G3067" t="s">
        <v>339</v>
      </c>
      <c r="H3067" t="s">
        <v>465</v>
      </c>
      <c r="I3067">
        <v>0</v>
      </c>
      <c r="J3067">
        <v>0</v>
      </c>
      <c r="K3067">
        <v>66</v>
      </c>
      <c r="L3067">
        <v>6</v>
      </c>
      <c r="M3067">
        <v>25</v>
      </c>
      <c r="N3067">
        <v>12</v>
      </c>
      <c r="O3067">
        <v>27</v>
      </c>
    </row>
    <row r="3068" spans="1:15" x14ac:dyDescent="0.25">
      <c r="A3068" t="str">
        <f t="shared" si="47"/>
        <v>62 DayJanuary-March 2025NHS TaysideUrology - Bladder</v>
      </c>
      <c r="B3068" t="s">
        <v>262</v>
      </c>
      <c r="C3068" t="s">
        <v>259</v>
      </c>
      <c r="D3068" t="s">
        <v>175</v>
      </c>
      <c r="E3068" t="s">
        <v>206</v>
      </c>
      <c r="F3068">
        <v>15</v>
      </c>
      <c r="G3068" t="s">
        <v>321</v>
      </c>
      <c r="H3068" t="s">
        <v>274</v>
      </c>
      <c r="I3068">
        <v>0</v>
      </c>
      <c r="J3068">
        <v>0</v>
      </c>
      <c r="K3068">
        <v>6</v>
      </c>
      <c r="L3068">
        <v>1</v>
      </c>
      <c r="M3068">
        <v>3</v>
      </c>
      <c r="O3068">
        <v>4</v>
      </c>
    </row>
    <row r="3069" spans="1:15" x14ac:dyDescent="0.25">
      <c r="A3069" t="str">
        <f t="shared" si="47"/>
        <v>62 DayJanuary-March 2025NHS TaysideUrology - Other</v>
      </c>
      <c r="B3069" t="s">
        <v>262</v>
      </c>
      <c r="C3069" t="s">
        <v>259</v>
      </c>
      <c r="D3069" t="s">
        <v>175</v>
      </c>
      <c r="E3069" t="s">
        <v>207</v>
      </c>
      <c r="F3069">
        <v>32</v>
      </c>
      <c r="G3069" t="s">
        <v>326</v>
      </c>
      <c r="H3069" t="s">
        <v>310</v>
      </c>
      <c r="I3069">
        <v>0</v>
      </c>
      <c r="J3069">
        <v>0</v>
      </c>
      <c r="K3069">
        <v>11</v>
      </c>
      <c r="L3069">
        <v>1</v>
      </c>
      <c r="M3069">
        <v>2</v>
      </c>
    </row>
    <row r="3070" spans="1:15" x14ac:dyDescent="0.25">
      <c r="A3070" t="str">
        <f t="shared" si="47"/>
        <v>62 DayJanuary-March 2025NHS TaysideUrology - Prostate</v>
      </c>
      <c r="B3070" t="s">
        <v>262</v>
      </c>
      <c r="C3070" t="s">
        <v>259</v>
      </c>
      <c r="D3070" t="s">
        <v>175</v>
      </c>
      <c r="E3070" t="s">
        <v>208</v>
      </c>
      <c r="F3070">
        <v>108</v>
      </c>
      <c r="G3070" t="s">
        <v>338</v>
      </c>
      <c r="H3070" t="s">
        <v>308</v>
      </c>
      <c r="I3070">
        <v>0</v>
      </c>
      <c r="J3070">
        <v>0</v>
      </c>
      <c r="K3070">
        <v>49</v>
      </c>
      <c r="L3070">
        <v>4</v>
      </c>
      <c r="M3070">
        <v>20</v>
      </c>
      <c r="N3070">
        <v>14</v>
      </c>
      <c r="O3070">
        <v>28</v>
      </c>
    </row>
    <row r="3071" spans="1:15" x14ac:dyDescent="0.25">
      <c r="A3071" t="str">
        <f t="shared" si="47"/>
        <v>62 DayJanuary-March 2025NHS Western IslesAll Cancer Types*</v>
      </c>
      <c r="B3071" t="s">
        <v>262</v>
      </c>
      <c r="C3071" t="s">
        <v>259</v>
      </c>
      <c r="D3071" t="s">
        <v>176</v>
      </c>
      <c r="E3071" t="s">
        <v>198</v>
      </c>
      <c r="F3071">
        <v>38</v>
      </c>
      <c r="G3071" t="s">
        <v>274</v>
      </c>
      <c r="H3071" t="s">
        <v>280</v>
      </c>
      <c r="I3071">
        <v>0</v>
      </c>
      <c r="J3071">
        <v>0</v>
      </c>
      <c r="K3071">
        <v>32</v>
      </c>
      <c r="L3071">
        <v>2</v>
      </c>
      <c r="M3071">
        <v>8</v>
      </c>
      <c r="O3071">
        <v>62</v>
      </c>
    </row>
    <row r="3072" spans="1:15" x14ac:dyDescent="0.25">
      <c r="A3072" t="str">
        <f t="shared" si="47"/>
        <v>62 DayJanuary-March 2025NHS Western IslesAll Cancer Types* (screened excluded)</v>
      </c>
      <c r="B3072" t="s">
        <v>262</v>
      </c>
      <c r="C3072" t="s">
        <v>259</v>
      </c>
      <c r="D3072" t="s">
        <v>176</v>
      </c>
      <c r="E3072" t="s">
        <v>199</v>
      </c>
      <c r="F3072">
        <v>37</v>
      </c>
      <c r="G3072" t="s">
        <v>274</v>
      </c>
      <c r="H3072" t="s">
        <v>380</v>
      </c>
      <c r="I3072">
        <v>0</v>
      </c>
      <c r="J3072">
        <v>0</v>
      </c>
      <c r="K3072">
        <v>31</v>
      </c>
      <c r="L3072">
        <v>2</v>
      </c>
      <c r="M3072">
        <v>8</v>
      </c>
      <c r="O3072">
        <v>62</v>
      </c>
    </row>
    <row r="3073" spans="1:15" x14ac:dyDescent="0.25">
      <c r="A3073" t="str">
        <f t="shared" si="47"/>
        <v>62 DayJanuary-March 2025NHS Western IslesAll Cancer Types* (screened only)</v>
      </c>
      <c r="B3073" t="s">
        <v>262</v>
      </c>
      <c r="C3073" t="s">
        <v>259</v>
      </c>
      <c r="D3073" t="s">
        <v>176</v>
      </c>
      <c r="E3073" t="s">
        <v>200</v>
      </c>
      <c r="F3073">
        <v>1</v>
      </c>
      <c r="G3073" t="s">
        <v>266</v>
      </c>
      <c r="H3073" t="s">
        <v>316</v>
      </c>
      <c r="I3073">
        <v>0</v>
      </c>
      <c r="J3073">
        <v>0</v>
      </c>
      <c r="K3073">
        <v>1</v>
      </c>
      <c r="L3073">
        <v>0</v>
      </c>
      <c r="M3073">
        <v>0</v>
      </c>
    </row>
    <row r="3074" spans="1:15" x14ac:dyDescent="0.25">
      <c r="A3074" t="str">
        <f t="shared" si="47"/>
        <v>62 DayJanuary-March 2025NHS Western IslesColorectal</v>
      </c>
      <c r="B3074" t="s">
        <v>262</v>
      </c>
      <c r="C3074" t="s">
        <v>259</v>
      </c>
      <c r="D3074" t="s">
        <v>176</v>
      </c>
      <c r="E3074" t="s">
        <v>26</v>
      </c>
      <c r="F3074">
        <v>8</v>
      </c>
      <c r="G3074" t="s">
        <v>266</v>
      </c>
      <c r="H3074" t="s">
        <v>322</v>
      </c>
      <c r="I3074">
        <v>0</v>
      </c>
      <c r="J3074">
        <v>0</v>
      </c>
      <c r="K3074">
        <v>8</v>
      </c>
      <c r="L3074">
        <v>1</v>
      </c>
      <c r="M3074">
        <v>1</v>
      </c>
    </row>
    <row r="3075" spans="1:15" x14ac:dyDescent="0.25">
      <c r="A3075" t="str">
        <f t="shared" ref="A3075:A3138" si="48">CONCATENATE(B3075,C3075,D3075,E3075)</f>
        <v>62 DayJanuary-March 2025NHS Western IslesColorectal (screened excluded)</v>
      </c>
      <c r="B3075" t="s">
        <v>262</v>
      </c>
      <c r="C3075" t="s">
        <v>259</v>
      </c>
      <c r="D3075" t="s">
        <v>176</v>
      </c>
      <c r="E3075" t="s">
        <v>27</v>
      </c>
      <c r="F3075">
        <v>7</v>
      </c>
      <c r="G3075" t="s">
        <v>266</v>
      </c>
      <c r="H3075" t="s">
        <v>272</v>
      </c>
      <c r="I3075">
        <v>0</v>
      </c>
      <c r="J3075">
        <v>0</v>
      </c>
      <c r="K3075">
        <v>7</v>
      </c>
      <c r="L3075">
        <v>1</v>
      </c>
      <c r="M3075">
        <v>1</v>
      </c>
    </row>
    <row r="3076" spans="1:15" x14ac:dyDescent="0.25">
      <c r="A3076" t="str">
        <f t="shared" si="48"/>
        <v>62 DayJanuary-March 2025NHS Western IslesColorectal (screened only)</v>
      </c>
      <c r="B3076" t="s">
        <v>262</v>
      </c>
      <c r="C3076" t="s">
        <v>259</v>
      </c>
      <c r="D3076" t="s">
        <v>176</v>
      </c>
      <c r="E3076" t="s">
        <v>28</v>
      </c>
      <c r="F3076">
        <v>1</v>
      </c>
      <c r="G3076" t="s">
        <v>266</v>
      </c>
      <c r="H3076" t="s">
        <v>316</v>
      </c>
      <c r="I3076">
        <v>0</v>
      </c>
      <c r="J3076">
        <v>0</v>
      </c>
      <c r="K3076">
        <v>1</v>
      </c>
      <c r="L3076">
        <v>0</v>
      </c>
      <c r="M3076">
        <v>0</v>
      </c>
    </row>
    <row r="3077" spans="1:15" x14ac:dyDescent="0.25">
      <c r="A3077" t="str">
        <f t="shared" si="48"/>
        <v>62 DayJanuary-March 2025NHS Western IslesHead &amp; Neck</v>
      </c>
      <c r="B3077" t="s">
        <v>262</v>
      </c>
      <c r="C3077" t="s">
        <v>259</v>
      </c>
      <c r="D3077" t="s">
        <v>176</v>
      </c>
      <c r="E3077" t="s">
        <v>29</v>
      </c>
      <c r="F3077">
        <v>1</v>
      </c>
      <c r="G3077" t="s">
        <v>266</v>
      </c>
      <c r="H3077" t="s">
        <v>316</v>
      </c>
      <c r="I3077">
        <v>0</v>
      </c>
      <c r="J3077">
        <v>0</v>
      </c>
      <c r="K3077">
        <v>1</v>
      </c>
      <c r="L3077">
        <v>0</v>
      </c>
      <c r="M3077">
        <v>1</v>
      </c>
    </row>
    <row r="3078" spans="1:15" x14ac:dyDescent="0.25">
      <c r="A3078" t="str">
        <f t="shared" si="48"/>
        <v>62 DayJanuary-March 2025NHS Western IslesLung</v>
      </c>
      <c r="B3078" t="s">
        <v>262</v>
      </c>
      <c r="C3078" t="s">
        <v>259</v>
      </c>
      <c r="D3078" t="s">
        <v>176</v>
      </c>
      <c r="E3078" t="s">
        <v>30</v>
      </c>
      <c r="F3078">
        <v>3</v>
      </c>
      <c r="G3078" t="s">
        <v>266</v>
      </c>
      <c r="H3078" t="s">
        <v>320</v>
      </c>
      <c r="I3078">
        <v>0</v>
      </c>
      <c r="J3078">
        <v>0</v>
      </c>
      <c r="K3078">
        <v>3</v>
      </c>
      <c r="L3078">
        <v>0</v>
      </c>
      <c r="M3078">
        <v>1</v>
      </c>
    </row>
    <row r="3079" spans="1:15" x14ac:dyDescent="0.25">
      <c r="A3079" t="str">
        <f t="shared" si="48"/>
        <v>62 DayJanuary-March 2025NHS Western IslesLymphoma</v>
      </c>
      <c r="B3079" t="s">
        <v>262</v>
      </c>
      <c r="C3079" t="s">
        <v>259</v>
      </c>
      <c r="D3079" t="s">
        <v>176</v>
      </c>
      <c r="E3079" t="s">
        <v>31</v>
      </c>
      <c r="F3079">
        <v>2</v>
      </c>
      <c r="G3079" t="s">
        <v>266</v>
      </c>
      <c r="H3079" t="s">
        <v>306</v>
      </c>
      <c r="I3079">
        <v>0</v>
      </c>
      <c r="J3079">
        <v>0</v>
      </c>
      <c r="K3079">
        <v>2</v>
      </c>
      <c r="L3079">
        <v>0</v>
      </c>
      <c r="M3079">
        <v>1</v>
      </c>
    </row>
    <row r="3080" spans="1:15" x14ac:dyDescent="0.25">
      <c r="A3080" t="str">
        <f t="shared" si="48"/>
        <v>62 DayJanuary-March 2025NHS Western IslesMelanoma</v>
      </c>
      <c r="B3080" t="s">
        <v>262</v>
      </c>
      <c r="C3080" t="s">
        <v>259</v>
      </c>
      <c r="D3080" t="s">
        <v>176</v>
      </c>
      <c r="E3080" t="s">
        <v>32</v>
      </c>
      <c r="F3080">
        <v>1</v>
      </c>
      <c r="G3080" t="s">
        <v>266</v>
      </c>
      <c r="H3080" t="s">
        <v>316</v>
      </c>
      <c r="I3080">
        <v>0</v>
      </c>
      <c r="J3080">
        <v>0</v>
      </c>
      <c r="K3080">
        <v>1</v>
      </c>
      <c r="L3080">
        <v>0</v>
      </c>
      <c r="M3080">
        <v>0</v>
      </c>
    </row>
    <row r="3081" spans="1:15" x14ac:dyDescent="0.25">
      <c r="A3081" t="str">
        <f t="shared" si="48"/>
        <v>62 DayJanuary-March 2025NHS Western IslesUpper GI</v>
      </c>
      <c r="B3081" t="s">
        <v>262</v>
      </c>
      <c r="C3081" t="s">
        <v>259</v>
      </c>
      <c r="D3081" t="s">
        <v>176</v>
      </c>
      <c r="E3081" t="s">
        <v>34</v>
      </c>
      <c r="F3081">
        <v>7</v>
      </c>
      <c r="G3081" t="s">
        <v>306</v>
      </c>
      <c r="H3081" t="s">
        <v>312</v>
      </c>
      <c r="I3081">
        <v>0</v>
      </c>
      <c r="J3081">
        <v>0</v>
      </c>
      <c r="K3081">
        <v>5</v>
      </c>
      <c r="L3081">
        <v>0</v>
      </c>
      <c r="M3081">
        <v>2</v>
      </c>
    </row>
    <row r="3082" spans="1:15" x14ac:dyDescent="0.25">
      <c r="A3082" t="str">
        <f t="shared" si="48"/>
        <v>62 DayJanuary-March 2025NHS Western IslesUpper GI - Hepatopancreatobiliary</v>
      </c>
      <c r="B3082" t="s">
        <v>262</v>
      </c>
      <c r="C3082" t="s">
        <v>259</v>
      </c>
      <c r="D3082" t="s">
        <v>176</v>
      </c>
      <c r="E3082" t="s">
        <v>203</v>
      </c>
      <c r="F3082">
        <v>3</v>
      </c>
      <c r="G3082" t="s">
        <v>266</v>
      </c>
      <c r="H3082" t="s">
        <v>320</v>
      </c>
      <c r="I3082">
        <v>0</v>
      </c>
      <c r="J3082">
        <v>0</v>
      </c>
      <c r="K3082">
        <v>3</v>
      </c>
      <c r="L3082">
        <v>0</v>
      </c>
      <c r="M3082">
        <v>0</v>
      </c>
    </row>
    <row r="3083" spans="1:15" x14ac:dyDescent="0.25">
      <c r="A3083" t="str">
        <f t="shared" si="48"/>
        <v>62 DayJanuary-March 2025NHS Western IslesUpper GI - Oesophagogastric</v>
      </c>
      <c r="B3083" t="s">
        <v>262</v>
      </c>
      <c r="C3083" t="s">
        <v>259</v>
      </c>
      <c r="D3083" t="s">
        <v>176</v>
      </c>
      <c r="E3083" t="s">
        <v>204</v>
      </c>
      <c r="F3083">
        <v>4</v>
      </c>
      <c r="G3083" t="s">
        <v>306</v>
      </c>
      <c r="H3083" t="s">
        <v>306</v>
      </c>
      <c r="I3083">
        <v>0</v>
      </c>
      <c r="J3083">
        <v>0</v>
      </c>
      <c r="K3083">
        <v>2</v>
      </c>
      <c r="L3083">
        <v>0</v>
      </c>
      <c r="M3083">
        <v>2</v>
      </c>
    </row>
    <row r="3084" spans="1:15" x14ac:dyDescent="0.25">
      <c r="A3084" t="str">
        <f t="shared" si="48"/>
        <v>62 DayJanuary-March 2025NHS Western IslesUrological</v>
      </c>
      <c r="B3084" t="s">
        <v>262</v>
      </c>
      <c r="C3084" t="s">
        <v>259</v>
      </c>
      <c r="D3084" t="s">
        <v>176</v>
      </c>
      <c r="E3084" t="s">
        <v>205</v>
      </c>
      <c r="F3084">
        <v>16</v>
      </c>
      <c r="G3084" t="s">
        <v>313</v>
      </c>
      <c r="H3084" t="s">
        <v>273</v>
      </c>
      <c r="I3084">
        <v>0</v>
      </c>
      <c r="J3084">
        <v>0</v>
      </c>
      <c r="K3084">
        <v>12</v>
      </c>
      <c r="L3084">
        <v>1</v>
      </c>
      <c r="M3084">
        <v>2</v>
      </c>
    </row>
    <row r="3085" spans="1:15" x14ac:dyDescent="0.25">
      <c r="A3085" t="str">
        <f t="shared" si="48"/>
        <v>62 DayJanuary-March 2025NHS Western IslesUrology - Bladder</v>
      </c>
      <c r="B3085" t="s">
        <v>262</v>
      </c>
      <c r="C3085" t="s">
        <v>259</v>
      </c>
      <c r="D3085" t="s">
        <v>176</v>
      </c>
      <c r="E3085" t="s">
        <v>206</v>
      </c>
      <c r="F3085">
        <v>1</v>
      </c>
      <c r="G3085" t="s">
        <v>266</v>
      </c>
      <c r="H3085" t="s">
        <v>316</v>
      </c>
      <c r="I3085">
        <v>0</v>
      </c>
      <c r="J3085">
        <v>0</v>
      </c>
      <c r="K3085">
        <v>1</v>
      </c>
      <c r="L3085">
        <v>0</v>
      </c>
      <c r="M3085">
        <v>1</v>
      </c>
    </row>
    <row r="3086" spans="1:15" x14ac:dyDescent="0.25">
      <c r="A3086" t="str">
        <f t="shared" si="48"/>
        <v>62 DayJanuary-March 2025NHS Western IslesUrology - Other</v>
      </c>
      <c r="B3086" t="s">
        <v>262</v>
      </c>
      <c r="C3086" t="s">
        <v>259</v>
      </c>
      <c r="D3086" t="s">
        <v>176</v>
      </c>
      <c r="E3086" t="s">
        <v>207</v>
      </c>
      <c r="F3086">
        <v>3</v>
      </c>
      <c r="G3086" t="s">
        <v>316</v>
      </c>
      <c r="H3086" t="s">
        <v>306</v>
      </c>
      <c r="I3086">
        <v>0</v>
      </c>
      <c r="J3086">
        <v>0</v>
      </c>
      <c r="K3086">
        <v>2</v>
      </c>
      <c r="L3086">
        <v>0</v>
      </c>
      <c r="M3086">
        <v>1</v>
      </c>
    </row>
    <row r="3087" spans="1:15" x14ac:dyDescent="0.25">
      <c r="A3087" t="str">
        <f t="shared" si="48"/>
        <v>62 DayJanuary-March 2025NHS Western IslesUrology - Prostate</v>
      </c>
      <c r="B3087" t="s">
        <v>262</v>
      </c>
      <c r="C3087" t="s">
        <v>259</v>
      </c>
      <c r="D3087" t="s">
        <v>176</v>
      </c>
      <c r="E3087" t="s">
        <v>208</v>
      </c>
      <c r="F3087">
        <v>12</v>
      </c>
      <c r="G3087" t="s">
        <v>320</v>
      </c>
      <c r="H3087" t="s">
        <v>321</v>
      </c>
      <c r="I3087">
        <v>0</v>
      </c>
      <c r="J3087">
        <v>0</v>
      </c>
      <c r="K3087">
        <v>9</v>
      </c>
      <c r="L3087">
        <v>1</v>
      </c>
      <c r="M3087">
        <v>0</v>
      </c>
    </row>
    <row r="3088" spans="1:15" x14ac:dyDescent="0.25">
      <c r="A3088" t="str">
        <f t="shared" si="48"/>
        <v>62 DayJanuary-March 2025SCANAll Cancer Types*</v>
      </c>
      <c r="B3088" t="s">
        <v>262</v>
      </c>
      <c r="C3088" t="s">
        <v>259</v>
      </c>
      <c r="D3088" t="s">
        <v>7</v>
      </c>
      <c r="E3088" t="s">
        <v>198</v>
      </c>
      <c r="F3088">
        <v>1892</v>
      </c>
      <c r="G3088" t="s">
        <v>610</v>
      </c>
      <c r="H3088" t="s">
        <v>611</v>
      </c>
      <c r="I3088">
        <v>15</v>
      </c>
      <c r="J3088">
        <v>1.22950819672131</v>
      </c>
      <c r="K3088">
        <v>1205</v>
      </c>
      <c r="L3088">
        <v>248</v>
      </c>
      <c r="M3088">
        <v>291</v>
      </c>
      <c r="N3088">
        <v>18</v>
      </c>
      <c r="O3088">
        <v>22</v>
      </c>
    </row>
    <row r="3089" spans="1:15" x14ac:dyDescent="0.25">
      <c r="A3089" t="str">
        <f t="shared" si="48"/>
        <v>62 DayJanuary-March 2025SCANAll Cancer Types* (screened excluded)</v>
      </c>
      <c r="B3089" t="s">
        <v>262</v>
      </c>
      <c r="C3089" t="s">
        <v>259</v>
      </c>
      <c r="D3089" t="s">
        <v>7</v>
      </c>
      <c r="E3089" t="s">
        <v>199</v>
      </c>
      <c r="F3089">
        <v>1721</v>
      </c>
      <c r="G3089" t="s">
        <v>610</v>
      </c>
      <c r="H3089" t="s">
        <v>612</v>
      </c>
      <c r="I3089">
        <v>14</v>
      </c>
      <c r="J3089">
        <v>1.33460438512869</v>
      </c>
      <c r="K3089">
        <v>1035</v>
      </c>
      <c r="L3089">
        <v>214</v>
      </c>
      <c r="M3089">
        <v>260</v>
      </c>
      <c r="N3089">
        <v>20</v>
      </c>
      <c r="O3089">
        <v>24</v>
      </c>
    </row>
    <row r="3090" spans="1:15" x14ac:dyDescent="0.25">
      <c r="A3090" t="str">
        <f t="shared" si="48"/>
        <v>62 DayJanuary-March 2025SCANAll Cancer Types* (screened only)</v>
      </c>
      <c r="B3090" t="s">
        <v>262</v>
      </c>
      <c r="C3090" t="s">
        <v>259</v>
      </c>
      <c r="D3090" t="s">
        <v>7</v>
      </c>
      <c r="E3090" t="s">
        <v>200</v>
      </c>
      <c r="F3090">
        <v>171</v>
      </c>
      <c r="G3090" t="s">
        <v>266</v>
      </c>
      <c r="H3090" t="s">
        <v>417</v>
      </c>
      <c r="I3090">
        <v>1</v>
      </c>
      <c r="J3090">
        <v>0.58479532163742698</v>
      </c>
      <c r="K3090">
        <v>170</v>
      </c>
      <c r="L3090">
        <v>34</v>
      </c>
      <c r="M3090">
        <v>31</v>
      </c>
      <c r="N3090">
        <v>14</v>
      </c>
      <c r="O3090">
        <v>14</v>
      </c>
    </row>
    <row r="3091" spans="1:15" x14ac:dyDescent="0.25">
      <c r="A3091" t="str">
        <f t="shared" si="48"/>
        <v>62 DayJanuary-March 2025SCANBreast</v>
      </c>
      <c r="B3091" t="s">
        <v>262</v>
      </c>
      <c r="C3091" t="s">
        <v>259</v>
      </c>
      <c r="D3091" t="s">
        <v>7</v>
      </c>
      <c r="E3091" t="s">
        <v>22</v>
      </c>
      <c r="F3091">
        <v>351</v>
      </c>
      <c r="G3091" t="s">
        <v>346</v>
      </c>
      <c r="H3091" t="s">
        <v>613</v>
      </c>
      <c r="I3091">
        <v>1</v>
      </c>
      <c r="J3091">
        <v>0.33333333333333298</v>
      </c>
      <c r="K3091">
        <v>299</v>
      </c>
      <c r="L3091">
        <v>32</v>
      </c>
      <c r="M3091">
        <v>47</v>
      </c>
      <c r="N3091">
        <v>14</v>
      </c>
      <c r="O3091">
        <v>14</v>
      </c>
    </row>
    <row r="3092" spans="1:15" x14ac:dyDescent="0.25">
      <c r="A3092" t="str">
        <f t="shared" si="48"/>
        <v>62 DayJanuary-March 2025SCANBreast (screened excluded)</v>
      </c>
      <c r="B3092" t="s">
        <v>262</v>
      </c>
      <c r="C3092" t="s">
        <v>259</v>
      </c>
      <c r="D3092" t="s">
        <v>7</v>
      </c>
      <c r="E3092" t="s">
        <v>201</v>
      </c>
      <c r="F3092">
        <v>216</v>
      </c>
      <c r="G3092" t="s">
        <v>346</v>
      </c>
      <c r="H3092" t="s">
        <v>614</v>
      </c>
      <c r="I3092">
        <v>1</v>
      </c>
      <c r="J3092">
        <v>0.60606060606060597</v>
      </c>
      <c r="K3092">
        <v>164</v>
      </c>
      <c r="L3092">
        <v>15</v>
      </c>
      <c r="M3092">
        <v>35</v>
      </c>
      <c r="N3092">
        <v>14</v>
      </c>
      <c r="O3092">
        <v>14</v>
      </c>
    </row>
    <row r="3093" spans="1:15" x14ac:dyDescent="0.25">
      <c r="A3093" t="str">
        <f t="shared" si="48"/>
        <v>62 DayJanuary-March 2025SCANBreast (screened only)</v>
      </c>
      <c r="B3093" t="s">
        <v>262</v>
      </c>
      <c r="C3093" t="s">
        <v>259</v>
      </c>
      <c r="D3093" t="s">
        <v>7</v>
      </c>
      <c r="E3093" t="s">
        <v>202</v>
      </c>
      <c r="F3093">
        <v>135</v>
      </c>
      <c r="G3093" t="s">
        <v>266</v>
      </c>
      <c r="H3093" t="s">
        <v>282</v>
      </c>
      <c r="I3093">
        <v>0</v>
      </c>
      <c r="J3093">
        <v>0</v>
      </c>
      <c r="K3093">
        <v>135</v>
      </c>
      <c r="L3093">
        <v>17</v>
      </c>
      <c r="M3093">
        <v>12</v>
      </c>
      <c r="N3093">
        <v>17</v>
      </c>
      <c r="O3093">
        <v>12</v>
      </c>
    </row>
    <row r="3094" spans="1:15" x14ac:dyDescent="0.25">
      <c r="A3094" t="str">
        <f t="shared" si="48"/>
        <v>62 DayJanuary-March 2025SCANCervical</v>
      </c>
      <c r="B3094" t="s">
        <v>262</v>
      </c>
      <c r="C3094" t="s">
        <v>259</v>
      </c>
      <c r="D3094" t="s">
        <v>7</v>
      </c>
      <c r="E3094" t="s">
        <v>23</v>
      </c>
      <c r="F3094">
        <v>10</v>
      </c>
      <c r="G3094" t="s">
        <v>320</v>
      </c>
      <c r="H3094" t="s">
        <v>272</v>
      </c>
      <c r="I3094">
        <v>0</v>
      </c>
      <c r="J3094">
        <v>0</v>
      </c>
      <c r="K3094">
        <v>7</v>
      </c>
      <c r="L3094">
        <v>2</v>
      </c>
      <c r="M3094">
        <v>3</v>
      </c>
      <c r="O3094">
        <v>27</v>
      </c>
    </row>
    <row r="3095" spans="1:15" x14ac:dyDescent="0.25">
      <c r="A3095" t="str">
        <f t="shared" si="48"/>
        <v>62 DayJanuary-March 2025SCANCervical (screened excluded)</v>
      </c>
      <c r="B3095" t="s">
        <v>262</v>
      </c>
      <c r="C3095" t="s">
        <v>259</v>
      </c>
      <c r="D3095" t="s">
        <v>7</v>
      </c>
      <c r="E3095" t="s">
        <v>24</v>
      </c>
      <c r="F3095">
        <v>7</v>
      </c>
      <c r="G3095" t="s">
        <v>320</v>
      </c>
      <c r="H3095" t="s">
        <v>313</v>
      </c>
      <c r="I3095">
        <v>0</v>
      </c>
      <c r="J3095">
        <v>0</v>
      </c>
      <c r="K3095">
        <v>4</v>
      </c>
      <c r="L3095">
        <v>0</v>
      </c>
      <c r="M3095">
        <v>2</v>
      </c>
    </row>
    <row r="3096" spans="1:15" x14ac:dyDescent="0.25">
      <c r="A3096" t="str">
        <f t="shared" si="48"/>
        <v>62 DayJanuary-March 2025SCANCervical (screened only)</v>
      </c>
      <c r="B3096" t="s">
        <v>262</v>
      </c>
      <c r="C3096" t="s">
        <v>259</v>
      </c>
      <c r="D3096" t="s">
        <v>7</v>
      </c>
      <c r="E3096" t="s">
        <v>25</v>
      </c>
      <c r="F3096">
        <v>3</v>
      </c>
      <c r="G3096" t="s">
        <v>266</v>
      </c>
      <c r="H3096" t="s">
        <v>320</v>
      </c>
      <c r="I3096">
        <v>0</v>
      </c>
      <c r="J3096">
        <v>0</v>
      </c>
      <c r="K3096">
        <v>3</v>
      </c>
      <c r="L3096">
        <v>2</v>
      </c>
      <c r="M3096">
        <v>1</v>
      </c>
    </row>
    <row r="3097" spans="1:15" x14ac:dyDescent="0.25">
      <c r="A3097" t="str">
        <f t="shared" si="48"/>
        <v>62 DayJanuary-March 2025SCANColorectal</v>
      </c>
      <c r="B3097" t="s">
        <v>262</v>
      </c>
      <c r="C3097" t="s">
        <v>259</v>
      </c>
      <c r="D3097" t="s">
        <v>7</v>
      </c>
      <c r="E3097" t="s">
        <v>26</v>
      </c>
      <c r="F3097">
        <v>227</v>
      </c>
      <c r="G3097" t="s">
        <v>335</v>
      </c>
      <c r="H3097" t="s">
        <v>615</v>
      </c>
      <c r="I3097">
        <v>4</v>
      </c>
      <c r="J3097">
        <v>2.4096385542168699</v>
      </c>
      <c r="K3097">
        <v>162</v>
      </c>
      <c r="L3097">
        <v>48</v>
      </c>
      <c r="M3097">
        <v>83</v>
      </c>
      <c r="N3097">
        <v>24</v>
      </c>
      <c r="O3097">
        <v>24</v>
      </c>
    </row>
    <row r="3098" spans="1:15" x14ac:dyDescent="0.25">
      <c r="A3098" t="str">
        <f t="shared" si="48"/>
        <v>62 DayJanuary-March 2025SCANColorectal (screened excluded)</v>
      </c>
      <c r="B3098" t="s">
        <v>262</v>
      </c>
      <c r="C3098" t="s">
        <v>259</v>
      </c>
      <c r="D3098" t="s">
        <v>7</v>
      </c>
      <c r="E3098" t="s">
        <v>27</v>
      </c>
      <c r="F3098">
        <v>194</v>
      </c>
      <c r="G3098" t="s">
        <v>335</v>
      </c>
      <c r="H3098" t="s">
        <v>475</v>
      </c>
      <c r="I3098">
        <v>3</v>
      </c>
      <c r="J3098">
        <v>2.2556390977443601</v>
      </c>
      <c r="K3098">
        <v>130</v>
      </c>
      <c r="L3098">
        <v>33</v>
      </c>
      <c r="M3098">
        <v>65</v>
      </c>
      <c r="N3098">
        <v>40</v>
      </c>
      <c r="O3098">
        <v>25</v>
      </c>
    </row>
    <row r="3099" spans="1:15" x14ac:dyDescent="0.25">
      <c r="A3099" t="str">
        <f t="shared" si="48"/>
        <v>62 DayJanuary-March 2025SCANColorectal (screened only)</v>
      </c>
      <c r="B3099" t="s">
        <v>262</v>
      </c>
      <c r="C3099" t="s">
        <v>259</v>
      </c>
      <c r="D3099" t="s">
        <v>7</v>
      </c>
      <c r="E3099" t="s">
        <v>28</v>
      </c>
      <c r="F3099">
        <v>33</v>
      </c>
      <c r="G3099" t="s">
        <v>266</v>
      </c>
      <c r="H3099" t="s">
        <v>323</v>
      </c>
      <c r="I3099">
        <v>1</v>
      </c>
      <c r="J3099">
        <v>3.0303030303030298</v>
      </c>
      <c r="K3099">
        <v>32</v>
      </c>
      <c r="L3099">
        <v>15</v>
      </c>
      <c r="M3099">
        <v>18</v>
      </c>
      <c r="N3099">
        <v>9</v>
      </c>
      <c r="O3099">
        <v>18</v>
      </c>
    </row>
    <row r="3100" spans="1:15" x14ac:dyDescent="0.25">
      <c r="A3100" t="str">
        <f t="shared" si="48"/>
        <v>62 DayJanuary-March 2025SCANHead &amp; Neck</v>
      </c>
      <c r="B3100" t="s">
        <v>262</v>
      </c>
      <c r="C3100" t="s">
        <v>259</v>
      </c>
      <c r="D3100" t="s">
        <v>7</v>
      </c>
      <c r="E3100" t="s">
        <v>29</v>
      </c>
      <c r="F3100">
        <v>89</v>
      </c>
      <c r="G3100" t="s">
        <v>329</v>
      </c>
      <c r="H3100" t="s">
        <v>353</v>
      </c>
      <c r="I3100">
        <v>1</v>
      </c>
      <c r="J3100">
        <v>2.0833333333333299</v>
      </c>
      <c r="K3100">
        <v>47</v>
      </c>
      <c r="L3100">
        <v>11</v>
      </c>
      <c r="M3100">
        <v>29</v>
      </c>
      <c r="N3100">
        <v>15</v>
      </c>
      <c r="O3100">
        <v>20</v>
      </c>
    </row>
    <row r="3101" spans="1:15" x14ac:dyDescent="0.25">
      <c r="A3101" t="str">
        <f t="shared" si="48"/>
        <v>62 DayJanuary-March 2025SCANLung</v>
      </c>
      <c r="B3101" t="s">
        <v>262</v>
      </c>
      <c r="C3101" t="s">
        <v>259</v>
      </c>
      <c r="D3101" t="s">
        <v>7</v>
      </c>
      <c r="E3101" t="s">
        <v>30</v>
      </c>
      <c r="F3101">
        <v>275</v>
      </c>
      <c r="G3101" t="s">
        <v>431</v>
      </c>
      <c r="H3101" t="s">
        <v>282</v>
      </c>
      <c r="I3101">
        <v>7</v>
      </c>
      <c r="J3101">
        <v>5.1851851851851896</v>
      </c>
      <c r="K3101">
        <v>128</v>
      </c>
      <c r="L3101">
        <v>14</v>
      </c>
      <c r="M3101">
        <v>36</v>
      </c>
      <c r="N3101">
        <v>24</v>
      </c>
      <c r="O3101">
        <v>26</v>
      </c>
    </row>
    <row r="3102" spans="1:15" x14ac:dyDescent="0.25">
      <c r="A3102" t="str">
        <f t="shared" si="48"/>
        <v>62 DayJanuary-March 2025SCANLymphoma</v>
      </c>
      <c r="B3102" t="s">
        <v>262</v>
      </c>
      <c r="C3102" t="s">
        <v>259</v>
      </c>
      <c r="D3102" t="s">
        <v>7</v>
      </c>
      <c r="E3102" t="s">
        <v>31</v>
      </c>
      <c r="F3102">
        <v>75</v>
      </c>
      <c r="G3102" t="s">
        <v>304</v>
      </c>
      <c r="H3102" t="s">
        <v>356</v>
      </c>
      <c r="I3102">
        <v>0</v>
      </c>
      <c r="J3102">
        <v>0</v>
      </c>
      <c r="K3102">
        <v>22</v>
      </c>
      <c r="L3102">
        <v>1</v>
      </c>
      <c r="M3102">
        <v>9</v>
      </c>
      <c r="O3102">
        <v>9</v>
      </c>
    </row>
    <row r="3103" spans="1:15" x14ac:dyDescent="0.25">
      <c r="A3103" t="str">
        <f t="shared" si="48"/>
        <v>62 DayJanuary-March 2025SCANMelanoma</v>
      </c>
      <c r="B3103" t="s">
        <v>262</v>
      </c>
      <c r="C3103" t="s">
        <v>259</v>
      </c>
      <c r="D3103" t="s">
        <v>7</v>
      </c>
      <c r="E3103" t="s">
        <v>32</v>
      </c>
      <c r="F3103">
        <v>88</v>
      </c>
      <c r="G3103" t="s">
        <v>309</v>
      </c>
      <c r="H3103" t="s">
        <v>346</v>
      </c>
      <c r="I3103">
        <v>1</v>
      </c>
      <c r="J3103">
        <v>1.9607843137254899</v>
      </c>
      <c r="K3103">
        <v>50</v>
      </c>
      <c r="L3103">
        <v>11</v>
      </c>
      <c r="M3103">
        <v>0</v>
      </c>
      <c r="N3103">
        <v>10</v>
      </c>
    </row>
    <row r="3104" spans="1:15" x14ac:dyDescent="0.25">
      <c r="A3104" t="str">
        <f t="shared" si="48"/>
        <v>62 DayJanuary-March 2025SCANOvarian</v>
      </c>
      <c r="B3104" t="s">
        <v>262</v>
      </c>
      <c r="C3104" t="s">
        <v>259</v>
      </c>
      <c r="D3104" t="s">
        <v>7</v>
      </c>
      <c r="E3104" t="s">
        <v>33</v>
      </c>
      <c r="F3104">
        <v>28</v>
      </c>
      <c r="G3104" t="s">
        <v>287</v>
      </c>
      <c r="H3104" t="s">
        <v>287</v>
      </c>
      <c r="I3104">
        <v>0</v>
      </c>
      <c r="J3104">
        <v>0</v>
      </c>
      <c r="K3104">
        <v>14</v>
      </c>
      <c r="L3104">
        <v>0</v>
      </c>
      <c r="M3104">
        <v>4</v>
      </c>
      <c r="O3104">
        <v>14</v>
      </c>
    </row>
    <row r="3105" spans="1:15" x14ac:dyDescent="0.25">
      <c r="A3105" t="str">
        <f t="shared" si="48"/>
        <v>62 DayJanuary-March 2025SCANUpper GI</v>
      </c>
      <c r="B3105" t="s">
        <v>262</v>
      </c>
      <c r="C3105" t="s">
        <v>259</v>
      </c>
      <c r="D3105" t="s">
        <v>7</v>
      </c>
      <c r="E3105" t="s">
        <v>34</v>
      </c>
      <c r="F3105">
        <v>189</v>
      </c>
      <c r="G3105" t="s">
        <v>354</v>
      </c>
      <c r="H3105" t="s">
        <v>484</v>
      </c>
      <c r="I3105">
        <v>1</v>
      </c>
      <c r="J3105">
        <v>0.91743119266055095</v>
      </c>
      <c r="K3105">
        <v>108</v>
      </c>
      <c r="L3105">
        <v>16</v>
      </c>
      <c r="M3105">
        <v>21</v>
      </c>
      <c r="N3105">
        <v>10</v>
      </c>
      <c r="O3105">
        <v>21</v>
      </c>
    </row>
    <row r="3106" spans="1:15" x14ac:dyDescent="0.25">
      <c r="A3106" t="str">
        <f t="shared" si="48"/>
        <v>62 DayJanuary-March 2025SCANUpper GI - Hepatopancreatobiliary</v>
      </c>
      <c r="B3106" t="s">
        <v>262</v>
      </c>
      <c r="C3106" t="s">
        <v>259</v>
      </c>
      <c r="D3106" t="s">
        <v>7</v>
      </c>
      <c r="E3106" t="s">
        <v>203</v>
      </c>
      <c r="F3106">
        <v>105</v>
      </c>
      <c r="G3106" t="s">
        <v>279</v>
      </c>
      <c r="H3106" t="s">
        <v>488</v>
      </c>
      <c r="I3106">
        <v>1</v>
      </c>
      <c r="J3106">
        <v>1.8181818181818199</v>
      </c>
      <c r="K3106">
        <v>54</v>
      </c>
      <c r="L3106">
        <v>4</v>
      </c>
      <c r="M3106">
        <v>4</v>
      </c>
      <c r="N3106">
        <v>11</v>
      </c>
      <c r="O3106">
        <v>20</v>
      </c>
    </row>
    <row r="3107" spans="1:15" x14ac:dyDescent="0.25">
      <c r="A3107" t="str">
        <f t="shared" si="48"/>
        <v>62 DayJanuary-March 2025SCANUpper GI - Oesophagogastric</v>
      </c>
      <c r="B3107" t="s">
        <v>262</v>
      </c>
      <c r="C3107" t="s">
        <v>259</v>
      </c>
      <c r="D3107" t="s">
        <v>7</v>
      </c>
      <c r="E3107" t="s">
        <v>204</v>
      </c>
      <c r="F3107">
        <v>84</v>
      </c>
      <c r="G3107" t="s">
        <v>314</v>
      </c>
      <c r="H3107" t="s">
        <v>285</v>
      </c>
      <c r="I3107">
        <v>0</v>
      </c>
      <c r="J3107">
        <v>0</v>
      </c>
      <c r="K3107">
        <v>54</v>
      </c>
      <c r="L3107">
        <v>12</v>
      </c>
      <c r="M3107">
        <v>17</v>
      </c>
      <c r="N3107">
        <v>10</v>
      </c>
      <c r="O3107">
        <v>21</v>
      </c>
    </row>
    <row r="3108" spans="1:15" x14ac:dyDescent="0.25">
      <c r="A3108" t="str">
        <f t="shared" si="48"/>
        <v>62 DayJanuary-March 2025SCANUrological</v>
      </c>
      <c r="B3108" t="s">
        <v>262</v>
      </c>
      <c r="C3108" t="s">
        <v>259</v>
      </c>
      <c r="D3108" t="s">
        <v>7</v>
      </c>
      <c r="E3108" t="s">
        <v>205</v>
      </c>
      <c r="F3108">
        <v>560</v>
      </c>
      <c r="G3108" t="s">
        <v>616</v>
      </c>
      <c r="H3108" t="s">
        <v>617</v>
      </c>
      <c r="I3108">
        <v>0</v>
      </c>
      <c r="J3108">
        <v>0</v>
      </c>
      <c r="K3108">
        <v>368</v>
      </c>
      <c r="L3108">
        <v>113</v>
      </c>
      <c r="M3108">
        <v>59</v>
      </c>
      <c r="N3108">
        <v>20</v>
      </c>
      <c r="O3108">
        <v>60</v>
      </c>
    </row>
    <row r="3109" spans="1:15" x14ac:dyDescent="0.25">
      <c r="A3109" t="str">
        <f t="shared" si="48"/>
        <v>62 DayJanuary-March 2025SCANUrology - Bladder</v>
      </c>
      <c r="B3109" t="s">
        <v>262</v>
      </c>
      <c r="C3109" t="s">
        <v>259</v>
      </c>
      <c r="D3109" t="s">
        <v>7</v>
      </c>
      <c r="E3109" t="s">
        <v>206</v>
      </c>
      <c r="F3109">
        <v>41</v>
      </c>
      <c r="G3109" t="s">
        <v>310</v>
      </c>
      <c r="H3109" t="s">
        <v>314</v>
      </c>
      <c r="I3109">
        <v>0</v>
      </c>
      <c r="J3109">
        <v>0</v>
      </c>
      <c r="K3109">
        <v>30</v>
      </c>
      <c r="L3109">
        <v>4</v>
      </c>
      <c r="M3109">
        <v>5</v>
      </c>
      <c r="N3109">
        <v>28</v>
      </c>
      <c r="O3109">
        <v>42</v>
      </c>
    </row>
    <row r="3110" spans="1:15" x14ac:dyDescent="0.25">
      <c r="A3110" t="str">
        <f t="shared" si="48"/>
        <v>62 DayJanuary-March 2025SCANUrology - Other</v>
      </c>
      <c r="B3110" t="s">
        <v>262</v>
      </c>
      <c r="C3110" t="s">
        <v>259</v>
      </c>
      <c r="D3110" t="s">
        <v>7</v>
      </c>
      <c r="E3110" t="s">
        <v>207</v>
      </c>
      <c r="F3110">
        <v>102</v>
      </c>
      <c r="G3110" t="s">
        <v>445</v>
      </c>
      <c r="H3110" t="s">
        <v>369</v>
      </c>
      <c r="I3110">
        <v>0</v>
      </c>
      <c r="J3110">
        <v>0</v>
      </c>
      <c r="K3110">
        <v>38</v>
      </c>
      <c r="L3110">
        <v>12</v>
      </c>
      <c r="M3110">
        <v>8</v>
      </c>
      <c r="N3110">
        <v>17</v>
      </c>
      <c r="O3110">
        <v>34</v>
      </c>
    </row>
    <row r="3111" spans="1:15" x14ac:dyDescent="0.25">
      <c r="A3111" t="str">
        <f t="shared" si="48"/>
        <v>62 DayJanuary-March 2025SCANUrology - Prostate</v>
      </c>
      <c r="B3111" t="s">
        <v>262</v>
      </c>
      <c r="C3111" t="s">
        <v>259</v>
      </c>
      <c r="D3111" t="s">
        <v>7</v>
      </c>
      <c r="E3111" t="s">
        <v>208</v>
      </c>
      <c r="F3111">
        <v>417</v>
      </c>
      <c r="G3111" t="s">
        <v>318</v>
      </c>
      <c r="H3111" t="s">
        <v>613</v>
      </c>
      <c r="I3111">
        <v>0</v>
      </c>
      <c r="J3111">
        <v>0</v>
      </c>
      <c r="K3111">
        <v>300</v>
      </c>
      <c r="L3111">
        <v>97</v>
      </c>
      <c r="M3111">
        <v>46</v>
      </c>
      <c r="N3111">
        <v>21</v>
      </c>
      <c r="O3111">
        <v>62</v>
      </c>
    </row>
    <row r="3112" spans="1:15" x14ac:dyDescent="0.25">
      <c r="A3112" t="str">
        <f t="shared" si="48"/>
        <v>62 DayJanuary-March 2025WOSCANAll Cancer Types*</v>
      </c>
      <c r="B3112" t="s">
        <v>262</v>
      </c>
      <c r="C3112" t="s">
        <v>259</v>
      </c>
      <c r="D3112" t="s">
        <v>12</v>
      </c>
      <c r="E3112" t="s">
        <v>198</v>
      </c>
      <c r="F3112">
        <v>3217</v>
      </c>
      <c r="G3112" t="s">
        <v>618</v>
      </c>
      <c r="H3112" t="s">
        <v>619</v>
      </c>
      <c r="I3112">
        <v>23</v>
      </c>
      <c r="J3112">
        <v>1.0702652396463499</v>
      </c>
      <c r="K3112">
        <v>2126</v>
      </c>
      <c r="L3112">
        <v>295</v>
      </c>
      <c r="M3112">
        <v>744</v>
      </c>
      <c r="N3112">
        <v>18</v>
      </c>
      <c r="O3112">
        <v>22</v>
      </c>
    </row>
    <row r="3113" spans="1:15" x14ac:dyDescent="0.25">
      <c r="A3113" t="str">
        <f t="shared" si="48"/>
        <v>62 DayJanuary-March 2025WOSCANAll Cancer Types* (screened excluded)</v>
      </c>
      <c r="B3113" t="s">
        <v>262</v>
      </c>
      <c r="C3113" t="s">
        <v>259</v>
      </c>
      <c r="D3113" t="s">
        <v>12</v>
      </c>
      <c r="E3113" t="s">
        <v>199</v>
      </c>
      <c r="F3113">
        <v>2909</v>
      </c>
      <c r="G3113" t="s">
        <v>618</v>
      </c>
      <c r="H3113" t="s">
        <v>620</v>
      </c>
      <c r="I3113">
        <v>22</v>
      </c>
      <c r="J3113">
        <v>1.1950027159152601</v>
      </c>
      <c r="K3113">
        <v>1819</v>
      </c>
      <c r="L3113">
        <v>260</v>
      </c>
      <c r="M3113">
        <v>633</v>
      </c>
      <c r="N3113">
        <v>18</v>
      </c>
      <c r="O3113">
        <v>22</v>
      </c>
    </row>
    <row r="3114" spans="1:15" x14ac:dyDescent="0.25">
      <c r="A3114" t="str">
        <f t="shared" si="48"/>
        <v>62 DayJanuary-March 2025WOSCANAll Cancer Types* (screened only)</v>
      </c>
      <c r="B3114" t="s">
        <v>262</v>
      </c>
      <c r="C3114" t="s">
        <v>259</v>
      </c>
      <c r="D3114" t="s">
        <v>12</v>
      </c>
      <c r="E3114" t="s">
        <v>200</v>
      </c>
      <c r="F3114">
        <v>308</v>
      </c>
      <c r="G3114" t="s">
        <v>266</v>
      </c>
      <c r="H3114" t="s">
        <v>621</v>
      </c>
      <c r="I3114">
        <v>1</v>
      </c>
      <c r="J3114">
        <v>0.32467532467532501</v>
      </c>
      <c r="K3114">
        <v>307</v>
      </c>
      <c r="L3114">
        <v>35</v>
      </c>
      <c r="M3114">
        <v>111</v>
      </c>
      <c r="N3114">
        <v>20</v>
      </c>
      <c r="O3114">
        <v>21</v>
      </c>
    </row>
    <row r="3115" spans="1:15" x14ac:dyDescent="0.25">
      <c r="A3115" t="str">
        <f t="shared" si="48"/>
        <v>62 DayJanuary-March 2025WOSCANBreast</v>
      </c>
      <c r="B3115" t="s">
        <v>262</v>
      </c>
      <c r="C3115" t="s">
        <v>259</v>
      </c>
      <c r="D3115" t="s">
        <v>12</v>
      </c>
      <c r="E3115" t="s">
        <v>22</v>
      </c>
      <c r="F3115">
        <v>602</v>
      </c>
      <c r="G3115" t="s">
        <v>268</v>
      </c>
      <c r="H3115" t="s">
        <v>622</v>
      </c>
      <c r="I3115">
        <v>2</v>
      </c>
      <c r="J3115">
        <v>0.38535645472061703</v>
      </c>
      <c r="K3115">
        <v>517</v>
      </c>
      <c r="L3115">
        <v>52</v>
      </c>
      <c r="M3115">
        <v>171</v>
      </c>
      <c r="N3115">
        <v>14</v>
      </c>
      <c r="O3115">
        <v>14</v>
      </c>
    </row>
    <row r="3116" spans="1:15" x14ac:dyDescent="0.25">
      <c r="A3116" t="str">
        <f t="shared" si="48"/>
        <v>62 DayJanuary-March 2025WOSCANBreast (screened excluded)</v>
      </c>
      <c r="B3116" t="s">
        <v>262</v>
      </c>
      <c r="C3116" t="s">
        <v>259</v>
      </c>
      <c r="D3116" t="s">
        <v>12</v>
      </c>
      <c r="E3116" t="s">
        <v>201</v>
      </c>
      <c r="F3116">
        <v>377</v>
      </c>
      <c r="G3116" t="s">
        <v>268</v>
      </c>
      <c r="H3116" t="s">
        <v>623</v>
      </c>
      <c r="I3116">
        <v>2</v>
      </c>
      <c r="J3116">
        <v>0.68027210884353695</v>
      </c>
      <c r="K3116">
        <v>292</v>
      </c>
      <c r="L3116">
        <v>27</v>
      </c>
      <c r="M3116">
        <v>116</v>
      </c>
      <c r="N3116">
        <v>14</v>
      </c>
      <c r="O3116">
        <v>14</v>
      </c>
    </row>
    <row r="3117" spans="1:15" x14ac:dyDescent="0.25">
      <c r="A3117" t="str">
        <f t="shared" si="48"/>
        <v>62 DayJanuary-March 2025WOSCANBreast (screened only)</v>
      </c>
      <c r="B3117" t="s">
        <v>262</v>
      </c>
      <c r="C3117" t="s">
        <v>259</v>
      </c>
      <c r="D3117" t="s">
        <v>12</v>
      </c>
      <c r="E3117" t="s">
        <v>202</v>
      </c>
      <c r="F3117">
        <v>225</v>
      </c>
      <c r="G3117" t="s">
        <v>266</v>
      </c>
      <c r="H3117" t="s">
        <v>624</v>
      </c>
      <c r="I3117">
        <v>0</v>
      </c>
      <c r="J3117">
        <v>0</v>
      </c>
      <c r="K3117">
        <v>225</v>
      </c>
      <c r="L3117">
        <v>25</v>
      </c>
      <c r="M3117">
        <v>55</v>
      </c>
      <c r="N3117">
        <v>15</v>
      </c>
      <c r="O3117">
        <v>14</v>
      </c>
    </row>
    <row r="3118" spans="1:15" x14ac:dyDescent="0.25">
      <c r="A3118" t="str">
        <f t="shared" si="48"/>
        <v>62 DayJanuary-March 2025WOSCANCervical</v>
      </c>
      <c r="B3118" t="s">
        <v>262</v>
      </c>
      <c r="C3118" t="s">
        <v>259</v>
      </c>
      <c r="D3118" t="s">
        <v>12</v>
      </c>
      <c r="E3118" t="s">
        <v>23</v>
      </c>
      <c r="F3118">
        <v>39</v>
      </c>
      <c r="G3118" t="s">
        <v>310</v>
      </c>
      <c r="H3118" t="s">
        <v>327</v>
      </c>
      <c r="I3118">
        <v>0</v>
      </c>
      <c r="J3118">
        <v>0</v>
      </c>
      <c r="K3118">
        <v>28</v>
      </c>
      <c r="L3118">
        <v>3</v>
      </c>
      <c r="M3118">
        <v>11</v>
      </c>
      <c r="N3118">
        <v>114</v>
      </c>
      <c r="O3118">
        <v>26</v>
      </c>
    </row>
    <row r="3119" spans="1:15" x14ac:dyDescent="0.25">
      <c r="A3119" t="str">
        <f t="shared" si="48"/>
        <v>62 DayJanuary-March 2025WOSCANCervical (screened excluded)</v>
      </c>
      <c r="B3119" t="s">
        <v>262</v>
      </c>
      <c r="C3119" t="s">
        <v>259</v>
      </c>
      <c r="D3119" t="s">
        <v>12</v>
      </c>
      <c r="E3119" t="s">
        <v>24</v>
      </c>
      <c r="F3119">
        <v>30</v>
      </c>
      <c r="G3119" t="s">
        <v>310</v>
      </c>
      <c r="H3119" t="s">
        <v>286</v>
      </c>
      <c r="I3119">
        <v>0</v>
      </c>
      <c r="J3119">
        <v>0</v>
      </c>
      <c r="K3119">
        <v>19</v>
      </c>
      <c r="L3119">
        <v>3</v>
      </c>
      <c r="M3119">
        <v>8</v>
      </c>
      <c r="N3119">
        <v>114</v>
      </c>
      <c r="O3119">
        <v>25</v>
      </c>
    </row>
    <row r="3120" spans="1:15" x14ac:dyDescent="0.25">
      <c r="A3120" t="str">
        <f t="shared" si="48"/>
        <v>62 DayJanuary-March 2025WOSCANCervical (screened only)</v>
      </c>
      <c r="B3120" t="s">
        <v>262</v>
      </c>
      <c r="C3120" t="s">
        <v>259</v>
      </c>
      <c r="D3120" t="s">
        <v>12</v>
      </c>
      <c r="E3120" t="s">
        <v>25</v>
      </c>
      <c r="F3120">
        <v>9</v>
      </c>
      <c r="G3120" t="s">
        <v>266</v>
      </c>
      <c r="H3120" t="s">
        <v>321</v>
      </c>
      <c r="I3120">
        <v>0</v>
      </c>
      <c r="J3120">
        <v>0</v>
      </c>
      <c r="K3120">
        <v>9</v>
      </c>
      <c r="L3120">
        <v>0</v>
      </c>
      <c r="M3120">
        <v>3</v>
      </c>
      <c r="O3120">
        <v>43</v>
      </c>
    </row>
    <row r="3121" spans="1:15" x14ac:dyDescent="0.25">
      <c r="A3121" t="str">
        <f t="shared" si="48"/>
        <v>62 DayJanuary-March 2025WOSCANColorectal</v>
      </c>
      <c r="B3121" t="s">
        <v>262</v>
      </c>
      <c r="C3121" t="s">
        <v>259</v>
      </c>
      <c r="D3121" t="s">
        <v>12</v>
      </c>
      <c r="E3121" t="s">
        <v>26</v>
      </c>
      <c r="F3121">
        <v>387</v>
      </c>
      <c r="G3121" t="s">
        <v>402</v>
      </c>
      <c r="H3121" t="s">
        <v>506</v>
      </c>
      <c r="I3121">
        <v>3</v>
      </c>
      <c r="J3121">
        <v>1.0101010101010099</v>
      </c>
      <c r="K3121">
        <v>294</v>
      </c>
      <c r="L3121">
        <v>49</v>
      </c>
      <c r="M3121">
        <v>169</v>
      </c>
      <c r="N3121">
        <v>27</v>
      </c>
      <c r="O3121">
        <v>39</v>
      </c>
    </row>
    <row r="3122" spans="1:15" x14ac:dyDescent="0.25">
      <c r="A3122" t="str">
        <f t="shared" si="48"/>
        <v>62 DayJanuary-March 2025WOSCANColorectal (screened excluded)</v>
      </c>
      <c r="B3122" t="s">
        <v>262</v>
      </c>
      <c r="C3122" t="s">
        <v>259</v>
      </c>
      <c r="D3122" t="s">
        <v>12</v>
      </c>
      <c r="E3122" t="s">
        <v>27</v>
      </c>
      <c r="F3122">
        <v>313</v>
      </c>
      <c r="G3122" t="s">
        <v>402</v>
      </c>
      <c r="H3122" t="s">
        <v>562</v>
      </c>
      <c r="I3122">
        <v>2</v>
      </c>
      <c r="J3122">
        <v>0.89686098654708502</v>
      </c>
      <c r="K3122">
        <v>221</v>
      </c>
      <c r="L3122">
        <v>39</v>
      </c>
      <c r="M3122">
        <v>116</v>
      </c>
      <c r="N3122">
        <v>26</v>
      </c>
      <c r="O3122">
        <v>40</v>
      </c>
    </row>
    <row r="3123" spans="1:15" x14ac:dyDescent="0.25">
      <c r="A3123" t="str">
        <f t="shared" si="48"/>
        <v>62 DayJanuary-March 2025WOSCANColorectal (screened only)</v>
      </c>
      <c r="B3123" t="s">
        <v>262</v>
      </c>
      <c r="C3123" t="s">
        <v>259</v>
      </c>
      <c r="D3123" t="s">
        <v>12</v>
      </c>
      <c r="E3123" t="s">
        <v>28</v>
      </c>
      <c r="F3123">
        <v>74</v>
      </c>
      <c r="G3123" t="s">
        <v>266</v>
      </c>
      <c r="H3123" t="s">
        <v>393</v>
      </c>
      <c r="I3123">
        <v>1</v>
      </c>
      <c r="J3123">
        <v>1.35135135135135</v>
      </c>
      <c r="K3123">
        <v>73</v>
      </c>
      <c r="L3123">
        <v>10</v>
      </c>
      <c r="M3123">
        <v>53</v>
      </c>
      <c r="N3123">
        <v>29</v>
      </c>
      <c r="O3123">
        <v>37</v>
      </c>
    </row>
    <row r="3124" spans="1:15" x14ac:dyDescent="0.25">
      <c r="A3124" t="str">
        <f t="shared" si="48"/>
        <v>62 DayJanuary-March 2025WOSCANHead &amp; Neck</v>
      </c>
      <c r="B3124" t="s">
        <v>262</v>
      </c>
      <c r="C3124" t="s">
        <v>259</v>
      </c>
      <c r="D3124" t="s">
        <v>12</v>
      </c>
      <c r="E3124" t="s">
        <v>29</v>
      </c>
      <c r="F3124">
        <v>149</v>
      </c>
      <c r="G3124" t="s">
        <v>305</v>
      </c>
      <c r="H3124" t="s">
        <v>351</v>
      </c>
      <c r="I3124">
        <v>1</v>
      </c>
      <c r="J3124">
        <v>0.96153846153846201</v>
      </c>
      <c r="K3124">
        <v>103</v>
      </c>
      <c r="L3124">
        <v>16</v>
      </c>
      <c r="M3124">
        <v>32</v>
      </c>
      <c r="N3124">
        <v>14</v>
      </c>
      <c r="O3124">
        <v>23</v>
      </c>
    </row>
    <row r="3125" spans="1:15" x14ac:dyDescent="0.25">
      <c r="A3125" t="str">
        <f t="shared" si="48"/>
        <v>62 DayJanuary-March 2025WOSCANLung</v>
      </c>
      <c r="B3125" t="s">
        <v>262</v>
      </c>
      <c r="C3125" t="s">
        <v>259</v>
      </c>
      <c r="D3125" t="s">
        <v>12</v>
      </c>
      <c r="E3125" t="s">
        <v>30</v>
      </c>
      <c r="F3125">
        <v>529</v>
      </c>
      <c r="G3125" t="s">
        <v>545</v>
      </c>
      <c r="H3125" t="s">
        <v>580</v>
      </c>
      <c r="I3125">
        <v>10</v>
      </c>
      <c r="J3125">
        <v>3.6231884057971002</v>
      </c>
      <c r="K3125">
        <v>266</v>
      </c>
      <c r="L3125">
        <v>34</v>
      </c>
      <c r="M3125">
        <v>79</v>
      </c>
      <c r="N3125">
        <v>18</v>
      </c>
      <c r="O3125">
        <v>18</v>
      </c>
    </row>
    <row r="3126" spans="1:15" x14ac:dyDescent="0.25">
      <c r="A3126" t="str">
        <f t="shared" si="48"/>
        <v>62 DayJanuary-March 2025WOSCANLymphoma</v>
      </c>
      <c r="B3126" t="s">
        <v>262</v>
      </c>
      <c r="C3126" t="s">
        <v>259</v>
      </c>
      <c r="D3126" t="s">
        <v>12</v>
      </c>
      <c r="E3126" t="s">
        <v>31</v>
      </c>
      <c r="F3126">
        <v>90</v>
      </c>
      <c r="G3126" t="s">
        <v>329</v>
      </c>
      <c r="H3126" t="s">
        <v>308</v>
      </c>
      <c r="I3126">
        <v>0</v>
      </c>
      <c r="J3126">
        <v>0</v>
      </c>
      <c r="K3126">
        <v>49</v>
      </c>
      <c r="L3126">
        <v>7</v>
      </c>
      <c r="M3126">
        <v>14</v>
      </c>
      <c r="N3126">
        <v>8</v>
      </c>
      <c r="O3126">
        <v>11</v>
      </c>
    </row>
    <row r="3127" spans="1:15" x14ac:dyDescent="0.25">
      <c r="A3127" t="str">
        <f t="shared" si="48"/>
        <v>62 DayJanuary-March 2025WOSCANMelanoma</v>
      </c>
      <c r="B3127" t="s">
        <v>262</v>
      </c>
      <c r="C3127" t="s">
        <v>259</v>
      </c>
      <c r="D3127" t="s">
        <v>12</v>
      </c>
      <c r="E3127" t="s">
        <v>32</v>
      </c>
      <c r="F3127">
        <v>170</v>
      </c>
      <c r="G3127" t="s">
        <v>279</v>
      </c>
      <c r="H3127" t="s">
        <v>400</v>
      </c>
      <c r="I3127">
        <v>0</v>
      </c>
      <c r="J3127">
        <v>0</v>
      </c>
      <c r="K3127">
        <v>120</v>
      </c>
      <c r="L3127">
        <v>15</v>
      </c>
      <c r="M3127">
        <v>2</v>
      </c>
      <c r="N3127">
        <v>11</v>
      </c>
    </row>
    <row r="3128" spans="1:15" x14ac:dyDescent="0.25">
      <c r="A3128" t="str">
        <f t="shared" si="48"/>
        <v>62 DayJanuary-March 2025WOSCANOvarian</v>
      </c>
      <c r="B3128" t="s">
        <v>262</v>
      </c>
      <c r="C3128" t="s">
        <v>259</v>
      </c>
      <c r="D3128" t="s">
        <v>12</v>
      </c>
      <c r="E3128" t="s">
        <v>33</v>
      </c>
      <c r="F3128">
        <v>52</v>
      </c>
      <c r="G3128" t="s">
        <v>336</v>
      </c>
      <c r="H3128" t="s">
        <v>280</v>
      </c>
      <c r="I3128">
        <v>0</v>
      </c>
      <c r="J3128">
        <v>0</v>
      </c>
      <c r="K3128">
        <v>32</v>
      </c>
      <c r="L3128">
        <v>3</v>
      </c>
      <c r="M3128">
        <v>6</v>
      </c>
      <c r="N3128">
        <v>31</v>
      </c>
      <c r="O3128">
        <v>16</v>
      </c>
    </row>
    <row r="3129" spans="1:15" x14ac:dyDescent="0.25">
      <c r="A3129" t="str">
        <f t="shared" si="48"/>
        <v>62 DayJanuary-March 2025WOSCANUpper GI</v>
      </c>
      <c r="B3129" t="s">
        <v>262</v>
      </c>
      <c r="C3129" t="s">
        <v>259</v>
      </c>
      <c r="D3129" t="s">
        <v>12</v>
      </c>
      <c r="E3129" t="s">
        <v>34</v>
      </c>
      <c r="F3129">
        <v>330</v>
      </c>
      <c r="G3129" t="s">
        <v>494</v>
      </c>
      <c r="H3129" t="s">
        <v>577</v>
      </c>
      <c r="I3129">
        <v>4</v>
      </c>
      <c r="J3129">
        <v>1.91387559808612</v>
      </c>
      <c r="K3129">
        <v>205</v>
      </c>
      <c r="L3129">
        <v>22</v>
      </c>
      <c r="M3129">
        <v>57</v>
      </c>
      <c r="N3129">
        <v>20</v>
      </c>
      <c r="O3129">
        <v>25</v>
      </c>
    </row>
    <row r="3130" spans="1:15" x14ac:dyDescent="0.25">
      <c r="A3130" t="str">
        <f t="shared" si="48"/>
        <v>62 DayJanuary-March 2025WOSCANUpper GI - Hepatopancreatobiliary</v>
      </c>
      <c r="B3130" t="s">
        <v>262</v>
      </c>
      <c r="C3130" t="s">
        <v>259</v>
      </c>
      <c r="D3130" t="s">
        <v>12</v>
      </c>
      <c r="E3130" t="s">
        <v>203</v>
      </c>
      <c r="F3130">
        <v>175</v>
      </c>
      <c r="G3130" t="s">
        <v>394</v>
      </c>
      <c r="H3130" t="s">
        <v>361</v>
      </c>
      <c r="I3130">
        <v>3</v>
      </c>
      <c r="J3130">
        <v>3.2258064516128999</v>
      </c>
      <c r="K3130">
        <v>90</v>
      </c>
      <c r="L3130">
        <v>11</v>
      </c>
      <c r="M3130">
        <v>22</v>
      </c>
      <c r="N3130">
        <v>8</v>
      </c>
      <c r="O3130">
        <v>28</v>
      </c>
    </row>
    <row r="3131" spans="1:15" x14ac:dyDescent="0.25">
      <c r="A3131" t="str">
        <f t="shared" si="48"/>
        <v>62 DayJanuary-March 2025WOSCANUpper GI - Oesophagogastric</v>
      </c>
      <c r="B3131" t="s">
        <v>262</v>
      </c>
      <c r="C3131" t="s">
        <v>259</v>
      </c>
      <c r="D3131" t="s">
        <v>12</v>
      </c>
      <c r="E3131" t="s">
        <v>204</v>
      </c>
      <c r="F3131">
        <v>155</v>
      </c>
      <c r="G3131" t="s">
        <v>386</v>
      </c>
      <c r="H3131" t="s">
        <v>426</v>
      </c>
      <c r="I3131">
        <v>1</v>
      </c>
      <c r="J3131">
        <v>0.86206896551724099</v>
      </c>
      <c r="K3131">
        <v>115</v>
      </c>
      <c r="L3131">
        <v>11</v>
      </c>
      <c r="M3131">
        <v>35</v>
      </c>
      <c r="N3131">
        <v>30</v>
      </c>
      <c r="O3131">
        <v>23</v>
      </c>
    </row>
    <row r="3132" spans="1:15" x14ac:dyDescent="0.25">
      <c r="A3132" t="str">
        <f t="shared" si="48"/>
        <v>62 DayJanuary-March 2025WOSCANUrological</v>
      </c>
      <c r="B3132" t="s">
        <v>262</v>
      </c>
      <c r="C3132" t="s">
        <v>259</v>
      </c>
      <c r="D3132" t="s">
        <v>12</v>
      </c>
      <c r="E3132" t="s">
        <v>205</v>
      </c>
      <c r="F3132">
        <v>869</v>
      </c>
      <c r="G3132" t="s">
        <v>625</v>
      </c>
      <c r="H3132" t="s">
        <v>626</v>
      </c>
      <c r="I3132">
        <v>3</v>
      </c>
      <c r="J3132">
        <v>0.58252427184466005</v>
      </c>
      <c r="K3132">
        <v>512</v>
      </c>
      <c r="L3132">
        <v>94</v>
      </c>
      <c r="M3132">
        <v>203</v>
      </c>
      <c r="N3132">
        <v>18</v>
      </c>
      <c r="O3132">
        <v>25</v>
      </c>
    </row>
    <row r="3133" spans="1:15" x14ac:dyDescent="0.25">
      <c r="A3133" t="str">
        <f t="shared" si="48"/>
        <v>62 DayJanuary-March 2025WOSCANUrology - Bladder</v>
      </c>
      <c r="B3133" t="s">
        <v>262</v>
      </c>
      <c r="C3133" t="s">
        <v>259</v>
      </c>
      <c r="D3133" t="s">
        <v>12</v>
      </c>
      <c r="E3133" t="s">
        <v>206</v>
      </c>
      <c r="F3133">
        <v>63</v>
      </c>
      <c r="G3133" t="s">
        <v>324</v>
      </c>
      <c r="H3133" t="s">
        <v>304</v>
      </c>
      <c r="I3133">
        <v>0</v>
      </c>
      <c r="J3133">
        <v>0</v>
      </c>
      <c r="K3133">
        <v>53</v>
      </c>
      <c r="L3133">
        <v>7</v>
      </c>
      <c r="M3133">
        <v>12</v>
      </c>
      <c r="N3133">
        <v>24</v>
      </c>
      <c r="O3133">
        <v>33</v>
      </c>
    </row>
    <row r="3134" spans="1:15" x14ac:dyDescent="0.25">
      <c r="A3134" t="str">
        <f t="shared" si="48"/>
        <v>62 DayJanuary-March 2025WOSCANUrology - Other</v>
      </c>
      <c r="B3134" t="s">
        <v>262</v>
      </c>
      <c r="C3134" t="s">
        <v>259</v>
      </c>
      <c r="D3134" t="s">
        <v>12</v>
      </c>
      <c r="E3134" t="s">
        <v>207</v>
      </c>
      <c r="F3134">
        <v>167</v>
      </c>
      <c r="G3134" t="s">
        <v>388</v>
      </c>
      <c r="H3134" t="s">
        <v>338</v>
      </c>
      <c r="I3134">
        <v>3</v>
      </c>
      <c r="J3134">
        <v>5.0847457627118597</v>
      </c>
      <c r="K3134">
        <v>56</v>
      </c>
      <c r="L3134">
        <v>3</v>
      </c>
      <c r="M3134">
        <v>22</v>
      </c>
      <c r="N3134">
        <v>13</v>
      </c>
      <c r="O3134">
        <v>36</v>
      </c>
    </row>
    <row r="3135" spans="1:15" x14ac:dyDescent="0.25">
      <c r="A3135" t="str">
        <f t="shared" si="48"/>
        <v>62 DayJanuary-March 2025WOSCANUrology - Prostate</v>
      </c>
      <c r="B3135" t="s">
        <v>262</v>
      </c>
      <c r="C3135" t="s">
        <v>259</v>
      </c>
      <c r="D3135" t="s">
        <v>12</v>
      </c>
      <c r="E3135" t="s">
        <v>208</v>
      </c>
      <c r="F3135">
        <v>639</v>
      </c>
      <c r="G3135" t="s">
        <v>627</v>
      </c>
      <c r="H3135" t="s">
        <v>628</v>
      </c>
      <c r="I3135">
        <v>0</v>
      </c>
      <c r="J3135">
        <v>0</v>
      </c>
      <c r="K3135">
        <v>403</v>
      </c>
      <c r="L3135">
        <v>84</v>
      </c>
      <c r="M3135">
        <v>169</v>
      </c>
      <c r="N3135">
        <v>19</v>
      </c>
      <c r="O3135">
        <v>24</v>
      </c>
    </row>
    <row r="3136" spans="1:15" x14ac:dyDescent="0.25">
      <c r="A3136" t="str">
        <f t="shared" si="48"/>
        <v>62 DayJuly-September 2024NCAAll Cancer Types*</v>
      </c>
      <c r="B3136" t="s">
        <v>262</v>
      </c>
      <c r="C3136" t="s">
        <v>260</v>
      </c>
      <c r="D3136" t="s">
        <v>156</v>
      </c>
      <c r="E3136" t="s">
        <v>198</v>
      </c>
      <c r="F3136">
        <v>1764</v>
      </c>
      <c r="G3136" t="s">
        <v>520</v>
      </c>
      <c r="H3136" t="s">
        <v>629</v>
      </c>
      <c r="I3136">
        <v>26</v>
      </c>
      <c r="J3136">
        <v>2.2727272727272698</v>
      </c>
      <c r="K3136">
        <v>1118</v>
      </c>
      <c r="L3136">
        <v>178</v>
      </c>
      <c r="M3136">
        <v>405</v>
      </c>
      <c r="N3136">
        <v>24</v>
      </c>
      <c r="O3136">
        <v>23</v>
      </c>
    </row>
    <row r="3137" spans="1:15" x14ac:dyDescent="0.25">
      <c r="A3137" t="str">
        <f t="shared" si="48"/>
        <v>62 DayJuly-September 2024NCAAll Cancer Types* (screened excluded)</v>
      </c>
      <c r="B3137" t="s">
        <v>262</v>
      </c>
      <c r="C3137" t="s">
        <v>260</v>
      </c>
      <c r="D3137" t="s">
        <v>156</v>
      </c>
      <c r="E3137" t="s">
        <v>199</v>
      </c>
      <c r="F3137">
        <v>1599</v>
      </c>
      <c r="G3137" t="s">
        <v>520</v>
      </c>
      <c r="H3137" t="s">
        <v>630</v>
      </c>
      <c r="I3137">
        <v>26</v>
      </c>
      <c r="J3137">
        <v>2.65577119509704</v>
      </c>
      <c r="K3137">
        <v>953</v>
      </c>
      <c r="L3137">
        <v>138</v>
      </c>
      <c r="M3137">
        <v>346</v>
      </c>
      <c r="N3137">
        <v>24</v>
      </c>
      <c r="O3137">
        <v>23</v>
      </c>
    </row>
    <row r="3138" spans="1:15" x14ac:dyDescent="0.25">
      <c r="A3138" t="str">
        <f t="shared" si="48"/>
        <v>62 DayJuly-September 2024NCAAll Cancer Types* (screened only)</v>
      </c>
      <c r="B3138" t="s">
        <v>262</v>
      </c>
      <c r="C3138" t="s">
        <v>260</v>
      </c>
      <c r="D3138" t="s">
        <v>156</v>
      </c>
      <c r="E3138" t="s">
        <v>200</v>
      </c>
      <c r="F3138">
        <v>165</v>
      </c>
      <c r="G3138" t="s">
        <v>266</v>
      </c>
      <c r="H3138" t="s">
        <v>614</v>
      </c>
      <c r="I3138">
        <v>0</v>
      </c>
      <c r="J3138">
        <v>0</v>
      </c>
      <c r="K3138">
        <v>165</v>
      </c>
      <c r="L3138">
        <v>40</v>
      </c>
      <c r="M3138">
        <v>59</v>
      </c>
      <c r="N3138">
        <v>21</v>
      </c>
      <c r="O3138">
        <v>21</v>
      </c>
    </row>
    <row r="3139" spans="1:15" x14ac:dyDescent="0.25">
      <c r="A3139" t="str">
        <f t="shared" ref="A3139:A3202" si="49">CONCATENATE(B3139,C3139,D3139,E3139)</f>
        <v>62 DayJuly-September 2024NCABreast</v>
      </c>
      <c r="B3139" t="s">
        <v>262</v>
      </c>
      <c r="C3139" t="s">
        <v>260</v>
      </c>
      <c r="D3139" t="s">
        <v>156</v>
      </c>
      <c r="E3139" t="s">
        <v>22</v>
      </c>
      <c r="F3139">
        <v>337</v>
      </c>
      <c r="G3139" t="s">
        <v>293</v>
      </c>
      <c r="H3139" t="s">
        <v>461</v>
      </c>
      <c r="I3139">
        <v>0</v>
      </c>
      <c r="J3139">
        <v>0</v>
      </c>
      <c r="K3139">
        <v>270</v>
      </c>
      <c r="L3139">
        <v>72</v>
      </c>
      <c r="M3139">
        <v>86</v>
      </c>
      <c r="N3139">
        <v>25</v>
      </c>
      <c r="O3139">
        <v>20</v>
      </c>
    </row>
    <row r="3140" spans="1:15" x14ac:dyDescent="0.25">
      <c r="A3140" t="str">
        <f t="shared" si="49"/>
        <v>62 DayJuly-September 2024NCABreast (screened excluded)</v>
      </c>
      <c r="B3140" t="s">
        <v>262</v>
      </c>
      <c r="C3140" t="s">
        <v>260</v>
      </c>
      <c r="D3140" t="s">
        <v>156</v>
      </c>
      <c r="E3140" t="s">
        <v>201</v>
      </c>
      <c r="F3140">
        <v>213</v>
      </c>
      <c r="G3140" t="s">
        <v>293</v>
      </c>
      <c r="H3140" t="s">
        <v>503</v>
      </c>
      <c r="I3140">
        <v>0</v>
      </c>
      <c r="J3140">
        <v>0</v>
      </c>
      <c r="K3140">
        <v>146</v>
      </c>
      <c r="L3140">
        <v>41</v>
      </c>
      <c r="M3140">
        <v>51</v>
      </c>
      <c r="N3140">
        <v>27</v>
      </c>
      <c r="O3140">
        <v>18</v>
      </c>
    </row>
    <row r="3141" spans="1:15" x14ac:dyDescent="0.25">
      <c r="A3141" t="str">
        <f t="shared" si="49"/>
        <v>62 DayJuly-September 2024NCABreast (screened only)</v>
      </c>
      <c r="B3141" t="s">
        <v>262</v>
      </c>
      <c r="C3141" t="s">
        <v>260</v>
      </c>
      <c r="D3141" t="s">
        <v>156</v>
      </c>
      <c r="E3141" t="s">
        <v>202</v>
      </c>
      <c r="F3141">
        <v>124</v>
      </c>
      <c r="G3141" t="s">
        <v>266</v>
      </c>
      <c r="H3141" t="s">
        <v>289</v>
      </c>
      <c r="I3141">
        <v>0</v>
      </c>
      <c r="J3141">
        <v>0</v>
      </c>
      <c r="K3141">
        <v>124</v>
      </c>
      <c r="L3141">
        <v>31</v>
      </c>
      <c r="M3141">
        <v>35</v>
      </c>
      <c r="N3141">
        <v>18</v>
      </c>
      <c r="O3141">
        <v>21</v>
      </c>
    </row>
    <row r="3142" spans="1:15" x14ac:dyDescent="0.25">
      <c r="A3142" t="str">
        <f t="shared" si="49"/>
        <v>62 DayJuly-September 2024NCACervical</v>
      </c>
      <c r="B3142" t="s">
        <v>262</v>
      </c>
      <c r="C3142" t="s">
        <v>260</v>
      </c>
      <c r="D3142" t="s">
        <v>156</v>
      </c>
      <c r="E3142" t="s">
        <v>23</v>
      </c>
      <c r="F3142">
        <v>14</v>
      </c>
      <c r="G3142" t="s">
        <v>313</v>
      </c>
      <c r="H3142" t="s">
        <v>324</v>
      </c>
      <c r="I3142">
        <v>0</v>
      </c>
      <c r="J3142">
        <v>0</v>
      </c>
      <c r="K3142">
        <v>10</v>
      </c>
      <c r="L3142">
        <v>1</v>
      </c>
      <c r="M3142">
        <v>2</v>
      </c>
    </row>
    <row r="3143" spans="1:15" x14ac:dyDescent="0.25">
      <c r="A3143" t="str">
        <f t="shared" si="49"/>
        <v>62 DayJuly-September 2024NCACervical (screened excluded)</v>
      </c>
      <c r="B3143" t="s">
        <v>262</v>
      </c>
      <c r="C3143" t="s">
        <v>260</v>
      </c>
      <c r="D3143" t="s">
        <v>156</v>
      </c>
      <c r="E3143" t="s">
        <v>24</v>
      </c>
      <c r="F3143">
        <v>11</v>
      </c>
      <c r="G3143" t="s">
        <v>313</v>
      </c>
      <c r="H3143" t="s">
        <v>272</v>
      </c>
      <c r="I3143">
        <v>0</v>
      </c>
      <c r="J3143">
        <v>0</v>
      </c>
      <c r="K3143">
        <v>7</v>
      </c>
      <c r="L3143">
        <v>0</v>
      </c>
      <c r="M3143">
        <v>1</v>
      </c>
    </row>
    <row r="3144" spans="1:15" x14ac:dyDescent="0.25">
      <c r="A3144" t="str">
        <f t="shared" si="49"/>
        <v>62 DayJuly-September 2024NCACervical (screened only)</v>
      </c>
      <c r="B3144" t="s">
        <v>262</v>
      </c>
      <c r="C3144" t="s">
        <v>260</v>
      </c>
      <c r="D3144" t="s">
        <v>156</v>
      </c>
      <c r="E3144" t="s">
        <v>25</v>
      </c>
      <c r="F3144">
        <v>3</v>
      </c>
      <c r="G3144" t="s">
        <v>266</v>
      </c>
      <c r="H3144" t="s">
        <v>320</v>
      </c>
      <c r="I3144">
        <v>0</v>
      </c>
      <c r="J3144">
        <v>0</v>
      </c>
      <c r="K3144">
        <v>3</v>
      </c>
      <c r="L3144">
        <v>1</v>
      </c>
      <c r="M3144">
        <v>1</v>
      </c>
    </row>
    <row r="3145" spans="1:15" x14ac:dyDescent="0.25">
      <c r="A3145" t="str">
        <f t="shared" si="49"/>
        <v>62 DayJuly-September 2024NCAColorectal</v>
      </c>
      <c r="B3145" t="s">
        <v>262</v>
      </c>
      <c r="C3145" t="s">
        <v>260</v>
      </c>
      <c r="D3145" t="s">
        <v>156</v>
      </c>
      <c r="E3145" t="s">
        <v>26</v>
      </c>
      <c r="F3145">
        <v>255</v>
      </c>
      <c r="G3145" t="s">
        <v>631</v>
      </c>
      <c r="H3145" t="s">
        <v>477</v>
      </c>
      <c r="I3145">
        <v>3</v>
      </c>
      <c r="J3145">
        <v>1.6949152542372901</v>
      </c>
      <c r="K3145">
        <v>174</v>
      </c>
      <c r="L3145">
        <v>33</v>
      </c>
      <c r="M3145">
        <v>84</v>
      </c>
      <c r="N3145">
        <v>31</v>
      </c>
      <c r="O3145">
        <v>24</v>
      </c>
    </row>
    <row r="3146" spans="1:15" x14ac:dyDescent="0.25">
      <c r="A3146" t="str">
        <f t="shared" si="49"/>
        <v>62 DayJuly-September 2024NCAColorectal (screened excluded)</v>
      </c>
      <c r="B3146" t="s">
        <v>262</v>
      </c>
      <c r="C3146" t="s">
        <v>260</v>
      </c>
      <c r="D3146" t="s">
        <v>156</v>
      </c>
      <c r="E3146" t="s">
        <v>27</v>
      </c>
      <c r="F3146">
        <v>217</v>
      </c>
      <c r="G3146" t="s">
        <v>631</v>
      </c>
      <c r="H3146" t="s">
        <v>632</v>
      </c>
      <c r="I3146">
        <v>3</v>
      </c>
      <c r="J3146">
        <v>2.1582733812949599</v>
      </c>
      <c r="K3146">
        <v>136</v>
      </c>
      <c r="L3146">
        <v>25</v>
      </c>
      <c r="M3146">
        <v>61</v>
      </c>
      <c r="N3146">
        <v>24</v>
      </c>
      <c r="O3146">
        <v>24</v>
      </c>
    </row>
    <row r="3147" spans="1:15" x14ac:dyDescent="0.25">
      <c r="A3147" t="str">
        <f t="shared" si="49"/>
        <v>62 DayJuly-September 2024NCAColorectal (screened only)</v>
      </c>
      <c r="B3147" t="s">
        <v>262</v>
      </c>
      <c r="C3147" t="s">
        <v>260</v>
      </c>
      <c r="D3147" t="s">
        <v>156</v>
      </c>
      <c r="E3147" t="s">
        <v>28</v>
      </c>
      <c r="F3147">
        <v>38</v>
      </c>
      <c r="G3147" t="s">
        <v>266</v>
      </c>
      <c r="H3147" t="s">
        <v>369</v>
      </c>
      <c r="I3147">
        <v>0</v>
      </c>
      <c r="J3147">
        <v>0</v>
      </c>
      <c r="K3147">
        <v>38</v>
      </c>
      <c r="L3147">
        <v>8</v>
      </c>
      <c r="M3147">
        <v>23</v>
      </c>
      <c r="N3147">
        <v>38</v>
      </c>
      <c r="O3147">
        <v>30</v>
      </c>
    </row>
    <row r="3148" spans="1:15" x14ac:dyDescent="0.25">
      <c r="A3148" t="str">
        <f t="shared" si="49"/>
        <v>62 DayJuly-September 2024NCAHead &amp; Neck</v>
      </c>
      <c r="B3148" t="s">
        <v>262</v>
      </c>
      <c r="C3148" t="s">
        <v>260</v>
      </c>
      <c r="D3148" t="s">
        <v>156</v>
      </c>
      <c r="E3148" t="s">
        <v>29</v>
      </c>
      <c r="F3148">
        <v>60</v>
      </c>
      <c r="G3148" t="s">
        <v>315</v>
      </c>
      <c r="H3148" t="s">
        <v>387</v>
      </c>
      <c r="I3148">
        <v>3</v>
      </c>
      <c r="J3148">
        <v>12</v>
      </c>
      <c r="K3148">
        <v>22</v>
      </c>
      <c r="L3148">
        <v>5</v>
      </c>
      <c r="M3148">
        <v>9</v>
      </c>
      <c r="N3148">
        <v>28</v>
      </c>
      <c r="O3148">
        <v>21</v>
      </c>
    </row>
    <row r="3149" spans="1:15" x14ac:dyDescent="0.25">
      <c r="A3149" t="str">
        <f t="shared" si="49"/>
        <v>62 DayJuly-September 2024NCALung</v>
      </c>
      <c r="B3149" t="s">
        <v>262</v>
      </c>
      <c r="C3149" t="s">
        <v>260</v>
      </c>
      <c r="D3149" t="s">
        <v>156</v>
      </c>
      <c r="E3149" t="s">
        <v>30</v>
      </c>
      <c r="F3149">
        <v>267</v>
      </c>
      <c r="G3149" t="s">
        <v>513</v>
      </c>
      <c r="H3149" t="s">
        <v>367</v>
      </c>
      <c r="I3149">
        <v>8</v>
      </c>
      <c r="J3149">
        <v>5.0955414012738904</v>
      </c>
      <c r="K3149">
        <v>149</v>
      </c>
      <c r="L3149">
        <v>9</v>
      </c>
      <c r="M3149">
        <v>53</v>
      </c>
      <c r="N3149">
        <v>17</v>
      </c>
      <c r="O3149">
        <v>16</v>
      </c>
    </row>
    <row r="3150" spans="1:15" x14ac:dyDescent="0.25">
      <c r="A3150" t="str">
        <f t="shared" si="49"/>
        <v>62 DayJuly-September 2024NCALymphoma</v>
      </c>
      <c r="B3150" t="s">
        <v>262</v>
      </c>
      <c r="C3150" t="s">
        <v>260</v>
      </c>
      <c r="D3150" t="s">
        <v>156</v>
      </c>
      <c r="E3150" t="s">
        <v>31</v>
      </c>
      <c r="F3150">
        <v>75</v>
      </c>
      <c r="G3150" t="s">
        <v>372</v>
      </c>
      <c r="H3150" t="s">
        <v>344</v>
      </c>
      <c r="I3150">
        <v>0</v>
      </c>
      <c r="J3150">
        <v>0</v>
      </c>
      <c r="K3150">
        <v>29</v>
      </c>
      <c r="L3150">
        <v>4</v>
      </c>
      <c r="M3150">
        <v>7</v>
      </c>
      <c r="N3150">
        <v>48</v>
      </c>
      <c r="O3150">
        <v>29</v>
      </c>
    </row>
    <row r="3151" spans="1:15" x14ac:dyDescent="0.25">
      <c r="A3151" t="str">
        <f t="shared" si="49"/>
        <v>62 DayJuly-September 2024NCAMelanoma</v>
      </c>
      <c r="B3151" t="s">
        <v>262</v>
      </c>
      <c r="C3151" t="s">
        <v>260</v>
      </c>
      <c r="D3151" t="s">
        <v>156</v>
      </c>
      <c r="E3151" t="s">
        <v>32</v>
      </c>
      <c r="F3151">
        <v>107</v>
      </c>
      <c r="G3151" t="s">
        <v>462</v>
      </c>
      <c r="H3151" t="s">
        <v>445</v>
      </c>
      <c r="I3151">
        <v>1</v>
      </c>
      <c r="J3151">
        <v>1.5625</v>
      </c>
      <c r="K3151">
        <v>63</v>
      </c>
      <c r="L3151">
        <v>3</v>
      </c>
      <c r="M3151">
        <v>2</v>
      </c>
      <c r="N3151">
        <v>15</v>
      </c>
    </row>
    <row r="3152" spans="1:15" x14ac:dyDescent="0.25">
      <c r="A3152" t="str">
        <f t="shared" si="49"/>
        <v>62 DayJuly-September 2024NCAOvarian</v>
      </c>
      <c r="B3152" t="s">
        <v>262</v>
      </c>
      <c r="C3152" t="s">
        <v>260</v>
      </c>
      <c r="D3152" t="s">
        <v>156</v>
      </c>
      <c r="E3152" t="s">
        <v>33</v>
      </c>
      <c r="F3152">
        <v>29</v>
      </c>
      <c r="G3152" t="s">
        <v>322</v>
      </c>
      <c r="H3152" t="s">
        <v>326</v>
      </c>
      <c r="I3152">
        <v>2</v>
      </c>
      <c r="J3152">
        <v>9.5238095238095202</v>
      </c>
      <c r="K3152">
        <v>19</v>
      </c>
      <c r="L3152">
        <v>2</v>
      </c>
      <c r="M3152">
        <v>8</v>
      </c>
      <c r="O3152">
        <v>8</v>
      </c>
    </row>
    <row r="3153" spans="1:15" x14ac:dyDescent="0.25">
      <c r="A3153" t="str">
        <f t="shared" si="49"/>
        <v>62 DayJuly-September 2024NCAUpper GI</v>
      </c>
      <c r="B3153" t="s">
        <v>262</v>
      </c>
      <c r="C3153" t="s">
        <v>260</v>
      </c>
      <c r="D3153" t="s">
        <v>156</v>
      </c>
      <c r="E3153" t="s">
        <v>34</v>
      </c>
      <c r="F3153">
        <v>187</v>
      </c>
      <c r="G3153" t="s">
        <v>463</v>
      </c>
      <c r="H3153" t="s">
        <v>563</v>
      </c>
      <c r="I3153">
        <v>5</v>
      </c>
      <c r="J3153">
        <v>4.3478260869565197</v>
      </c>
      <c r="K3153">
        <v>110</v>
      </c>
      <c r="L3153">
        <v>5</v>
      </c>
      <c r="M3153">
        <v>31</v>
      </c>
      <c r="N3153">
        <v>13</v>
      </c>
      <c r="O3153">
        <v>24</v>
      </c>
    </row>
    <row r="3154" spans="1:15" x14ac:dyDescent="0.25">
      <c r="A3154" t="str">
        <f t="shared" si="49"/>
        <v>62 DayJuly-September 2024NCAUpper GI - Hepatopancreatobiliary</v>
      </c>
      <c r="B3154" t="s">
        <v>262</v>
      </c>
      <c r="C3154" t="s">
        <v>260</v>
      </c>
      <c r="D3154" t="s">
        <v>156</v>
      </c>
      <c r="E3154" t="s">
        <v>203</v>
      </c>
      <c r="F3154">
        <v>104</v>
      </c>
      <c r="G3154" t="s">
        <v>283</v>
      </c>
      <c r="H3154" t="s">
        <v>291</v>
      </c>
      <c r="I3154">
        <v>2</v>
      </c>
      <c r="J3154">
        <v>3.5087719298245599</v>
      </c>
      <c r="K3154">
        <v>55</v>
      </c>
      <c r="L3154">
        <v>2</v>
      </c>
      <c r="M3154">
        <v>9</v>
      </c>
      <c r="O3154">
        <v>35</v>
      </c>
    </row>
    <row r="3155" spans="1:15" x14ac:dyDescent="0.25">
      <c r="A3155" t="str">
        <f t="shared" si="49"/>
        <v>62 DayJuly-September 2024NCAUpper GI - Oesophagogastric</v>
      </c>
      <c r="B3155" t="s">
        <v>262</v>
      </c>
      <c r="C3155" t="s">
        <v>260</v>
      </c>
      <c r="D3155" t="s">
        <v>156</v>
      </c>
      <c r="E3155" t="s">
        <v>204</v>
      </c>
      <c r="F3155">
        <v>83</v>
      </c>
      <c r="G3155" t="s">
        <v>387</v>
      </c>
      <c r="H3155" t="s">
        <v>357</v>
      </c>
      <c r="I3155">
        <v>3</v>
      </c>
      <c r="J3155">
        <v>5.1724137931034502</v>
      </c>
      <c r="K3155">
        <v>55</v>
      </c>
      <c r="L3155">
        <v>3</v>
      </c>
      <c r="M3155">
        <v>22</v>
      </c>
      <c r="N3155">
        <v>13</v>
      </c>
      <c r="O3155">
        <v>23</v>
      </c>
    </row>
    <row r="3156" spans="1:15" x14ac:dyDescent="0.25">
      <c r="A3156" t="str">
        <f t="shared" si="49"/>
        <v>62 DayJuly-September 2024NCAUrological</v>
      </c>
      <c r="B3156" t="s">
        <v>262</v>
      </c>
      <c r="C3156" t="s">
        <v>260</v>
      </c>
      <c r="D3156" t="s">
        <v>156</v>
      </c>
      <c r="E3156" t="s">
        <v>205</v>
      </c>
      <c r="F3156">
        <v>433</v>
      </c>
      <c r="G3156" t="s">
        <v>367</v>
      </c>
      <c r="H3156" t="s">
        <v>580</v>
      </c>
      <c r="I3156">
        <v>4</v>
      </c>
      <c r="J3156">
        <v>1.4492753623188399</v>
      </c>
      <c r="K3156">
        <v>272</v>
      </c>
      <c r="L3156">
        <v>44</v>
      </c>
      <c r="M3156">
        <v>123</v>
      </c>
      <c r="N3156">
        <v>19</v>
      </c>
      <c r="O3156">
        <v>28</v>
      </c>
    </row>
    <row r="3157" spans="1:15" x14ac:dyDescent="0.25">
      <c r="A3157" t="str">
        <f t="shared" si="49"/>
        <v>62 DayJuly-September 2024NCAUrology - Bladder</v>
      </c>
      <c r="B3157" t="s">
        <v>262</v>
      </c>
      <c r="C3157" t="s">
        <v>260</v>
      </c>
      <c r="D3157" t="s">
        <v>156</v>
      </c>
      <c r="E3157" t="s">
        <v>206</v>
      </c>
      <c r="F3157">
        <v>49</v>
      </c>
      <c r="G3157" t="s">
        <v>284</v>
      </c>
      <c r="H3157" t="s">
        <v>337</v>
      </c>
      <c r="I3157">
        <v>1</v>
      </c>
      <c r="J3157">
        <v>2.9411764705882399</v>
      </c>
      <c r="K3157">
        <v>33</v>
      </c>
      <c r="L3157">
        <v>6</v>
      </c>
      <c r="M3157">
        <v>15</v>
      </c>
      <c r="N3157">
        <v>25</v>
      </c>
      <c r="O3157">
        <v>13</v>
      </c>
    </row>
    <row r="3158" spans="1:15" x14ac:dyDescent="0.25">
      <c r="A3158" t="str">
        <f t="shared" si="49"/>
        <v>62 DayJuly-September 2024NCAUrology - Other</v>
      </c>
      <c r="B3158" t="s">
        <v>262</v>
      </c>
      <c r="C3158" t="s">
        <v>260</v>
      </c>
      <c r="D3158" t="s">
        <v>156</v>
      </c>
      <c r="E3158" t="s">
        <v>207</v>
      </c>
      <c r="F3158">
        <v>71</v>
      </c>
      <c r="G3158" t="s">
        <v>329</v>
      </c>
      <c r="H3158" t="s">
        <v>314</v>
      </c>
      <c r="I3158">
        <v>1</v>
      </c>
      <c r="J3158">
        <v>3.3333333333333299</v>
      </c>
      <c r="K3158">
        <v>29</v>
      </c>
      <c r="L3158">
        <v>3</v>
      </c>
      <c r="M3158">
        <v>19</v>
      </c>
      <c r="N3158">
        <v>24</v>
      </c>
      <c r="O3158">
        <v>27</v>
      </c>
    </row>
    <row r="3159" spans="1:15" x14ac:dyDescent="0.25">
      <c r="A3159" t="str">
        <f t="shared" si="49"/>
        <v>62 DayJuly-September 2024NCAUrology - Prostate</v>
      </c>
      <c r="B3159" t="s">
        <v>262</v>
      </c>
      <c r="C3159" t="s">
        <v>260</v>
      </c>
      <c r="D3159" t="s">
        <v>156</v>
      </c>
      <c r="E3159" t="s">
        <v>208</v>
      </c>
      <c r="F3159">
        <v>313</v>
      </c>
      <c r="G3159" t="s">
        <v>485</v>
      </c>
      <c r="H3159" t="s">
        <v>581</v>
      </c>
      <c r="I3159">
        <v>2</v>
      </c>
      <c r="J3159">
        <v>0.94339622641509402</v>
      </c>
      <c r="K3159">
        <v>210</v>
      </c>
      <c r="L3159">
        <v>35</v>
      </c>
      <c r="M3159">
        <v>89</v>
      </c>
      <c r="N3159">
        <v>19</v>
      </c>
      <c r="O3159">
        <v>31</v>
      </c>
    </row>
    <row r="3160" spans="1:15" x14ac:dyDescent="0.25">
      <c r="A3160" t="str">
        <f t="shared" si="49"/>
        <v>62 DayJuly-September 2024NHS Ayrshire &amp; ArranAll Cancer Types*</v>
      </c>
      <c r="B3160" t="s">
        <v>262</v>
      </c>
      <c r="C3160" t="s">
        <v>260</v>
      </c>
      <c r="D3160" t="s">
        <v>163</v>
      </c>
      <c r="E3160" t="s">
        <v>198</v>
      </c>
      <c r="F3160">
        <v>477</v>
      </c>
      <c r="G3160" t="s">
        <v>542</v>
      </c>
      <c r="H3160" t="s">
        <v>633</v>
      </c>
      <c r="I3160">
        <v>6</v>
      </c>
      <c r="J3160">
        <v>1.99335548172757</v>
      </c>
      <c r="K3160">
        <v>295</v>
      </c>
      <c r="L3160">
        <v>30</v>
      </c>
      <c r="M3160">
        <v>111</v>
      </c>
      <c r="N3160">
        <v>18</v>
      </c>
      <c r="O3160">
        <v>35</v>
      </c>
    </row>
    <row r="3161" spans="1:15" x14ac:dyDescent="0.25">
      <c r="A3161" t="str">
        <f t="shared" si="49"/>
        <v>62 DayJuly-September 2024NHS Ayrshire &amp; ArranAll Cancer Types* (screened excluded)</v>
      </c>
      <c r="B3161" t="s">
        <v>262</v>
      </c>
      <c r="C3161" t="s">
        <v>260</v>
      </c>
      <c r="D3161" t="s">
        <v>163</v>
      </c>
      <c r="E3161" t="s">
        <v>199</v>
      </c>
      <c r="F3161">
        <v>407</v>
      </c>
      <c r="G3161" t="s">
        <v>542</v>
      </c>
      <c r="H3161" t="s">
        <v>399</v>
      </c>
      <c r="I3161">
        <v>5</v>
      </c>
      <c r="J3161">
        <v>2.16450216450216</v>
      </c>
      <c r="K3161">
        <v>226</v>
      </c>
      <c r="L3161">
        <v>25</v>
      </c>
      <c r="M3161">
        <v>83</v>
      </c>
      <c r="N3161">
        <v>21</v>
      </c>
      <c r="O3161">
        <v>40</v>
      </c>
    </row>
    <row r="3162" spans="1:15" x14ac:dyDescent="0.25">
      <c r="A3162" t="str">
        <f t="shared" si="49"/>
        <v>62 DayJuly-September 2024NHS Ayrshire &amp; ArranAll Cancer Types* (screened only)</v>
      </c>
      <c r="B3162" t="s">
        <v>262</v>
      </c>
      <c r="C3162" t="s">
        <v>260</v>
      </c>
      <c r="D3162" t="s">
        <v>163</v>
      </c>
      <c r="E3162" t="s">
        <v>200</v>
      </c>
      <c r="F3162">
        <v>70</v>
      </c>
      <c r="G3162" t="s">
        <v>266</v>
      </c>
      <c r="H3162" t="s">
        <v>347</v>
      </c>
      <c r="I3162">
        <v>1</v>
      </c>
      <c r="J3162">
        <v>1.4285714285714299</v>
      </c>
      <c r="K3162">
        <v>69</v>
      </c>
      <c r="L3162">
        <v>5</v>
      </c>
      <c r="M3162">
        <v>28</v>
      </c>
      <c r="N3162">
        <v>7</v>
      </c>
      <c r="O3162">
        <v>26</v>
      </c>
    </row>
    <row r="3163" spans="1:15" x14ac:dyDescent="0.25">
      <c r="A3163" t="str">
        <f t="shared" si="49"/>
        <v>62 DayJuly-September 2024NHS Ayrshire &amp; ArranBreast</v>
      </c>
      <c r="B3163" t="s">
        <v>262</v>
      </c>
      <c r="C3163" t="s">
        <v>260</v>
      </c>
      <c r="D3163" t="s">
        <v>163</v>
      </c>
      <c r="E3163" t="s">
        <v>22</v>
      </c>
      <c r="F3163">
        <v>92</v>
      </c>
      <c r="G3163" t="s">
        <v>321</v>
      </c>
      <c r="H3163" t="s">
        <v>268</v>
      </c>
      <c r="I3163">
        <v>0</v>
      </c>
      <c r="J3163">
        <v>0</v>
      </c>
      <c r="K3163">
        <v>83</v>
      </c>
      <c r="L3163">
        <v>14</v>
      </c>
      <c r="M3163">
        <v>26</v>
      </c>
      <c r="N3163">
        <v>8</v>
      </c>
      <c r="O3163">
        <v>24</v>
      </c>
    </row>
    <row r="3164" spans="1:15" x14ac:dyDescent="0.25">
      <c r="A3164" t="str">
        <f t="shared" si="49"/>
        <v>62 DayJuly-September 2024NHS Ayrshire &amp; ArranBreast (screened excluded)</v>
      </c>
      <c r="B3164" t="s">
        <v>262</v>
      </c>
      <c r="C3164" t="s">
        <v>260</v>
      </c>
      <c r="D3164" t="s">
        <v>163</v>
      </c>
      <c r="E3164" t="s">
        <v>201</v>
      </c>
      <c r="F3164">
        <v>41</v>
      </c>
      <c r="G3164" t="s">
        <v>321</v>
      </c>
      <c r="H3164" t="s">
        <v>280</v>
      </c>
      <c r="I3164">
        <v>0</v>
      </c>
      <c r="J3164">
        <v>0</v>
      </c>
      <c r="K3164">
        <v>32</v>
      </c>
      <c r="L3164">
        <v>9</v>
      </c>
      <c r="M3164">
        <v>9</v>
      </c>
      <c r="N3164">
        <v>8</v>
      </c>
      <c r="O3164">
        <v>25</v>
      </c>
    </row>
    <row r="3165" spans="1:15" x14ac:dyDescent="0.25">
      <c r="A3165" t="str">
        <f t="shared" si="49"/>
        <v>62 DayJuly-September 2024NHS Ayrshire &amp; ArranBreast (screened only)</v>
      </c>
      <c r="B3165" t="s">
        <v>262</v>
      </c>
      <c r="C3165" t="s">
        <v>260</v>
      </c>
      <c r="D3165" t="s">
        <v>163</v>
      </c>
      <c r="E3165" t="s">
        <v>202</v>
      </c>
      <c r="F3165">
        <v>51</v>
      </c>
      <c r="G3165" t="s">
        <v>266</v>
      </c>
      <c r="H3165" t="s">
        <v>346</v>
      </c>
      <c r="I3165">
        <v>0</v>
      </c>
      <c r="J3165">
        <v>0</v>
      </c>
      <c r="K3165">
        <v>51</v>
      </c>
      <c r="L3165">
        <v>5</v>
      </c>
      <c r="M3165">
        <v>17</v>
      </c>
      <c r="N3165">
        <v>7</v>
      </c>
      <c r="O3165">
        <v>23</v>
      </c>
    </row>
    <row r="3166" spans="1:15" x14ac:dyDescent="0.25">
      <c r="A3166" t="str">
        <f t="shared" si="49"/>
        <v>62 DayJuly-September 2024NHS Ayrshire &amp; ArranCervical</v>
      </c>
      <c r="B3166" t="s">
        <v>262</v>
      </c>
      <c r="C3166" t="s">
        <v>260</v>
      </c>
      <c r="D3166" t="s">
        <v>163</v>
      </c>
      <c r="E3166" t="s">
        <v>23</v>
      </c>
      <c r="F3166">
        <v>5</v>
      </c>
      <c r="G3166" t="s">
        <v>316</v>
      </c>
      <c r="H3166" t="s">
        <v>313</v>
      </c>
      <c r="I3166">
        <v>0</v>
      </c>
      <c r="J3166">
        <v>0</v>
      </c>
      <c r="K3166">
        <v>4</v>
      </c>
      <c r="L3166">
        <v>1</v>
      </c>
      <c r="M3166">
        <v>1</v>
      </c>
    </row>
    <row r="3167" spans="1:15" x14ac:dyDescent="0.25">
      <c r="A3167" t="str">
        <f t="shared" si="49"/>
        <v>62 DayJuly-September 2024NHS Ayrshire &amp; ArranCervical (screened excluded)</v>
      </c>
      <c r="B3167" t="s">
        <v>262</v>
      </c>
      <c r="C3167" t="s">
        <v>260</v>
      </c>
      <c r="D3167" t="s">
        <v>163</v>
      </c>
      <c r="E3167" t="s">
        <v>24</v>
      </c>
      <c r="F3167">
        <v>4</v>
      </c>
      <c r="G3167" t="s">
        <v>316</v>
      </c>
      <c r="H3167" t="s">
        <v>320</v>
      </c>
      <c r="I3167">
        <v>0</v>
      </c>
      <c r="J3167">
        <v>0</v>
      </c>
      <c r="K3167">
        <v>3</v>
      </c>
      <c r="L3167">
        <v>1</v>
      </c>
      <c r="M3167">
        <v>0</v>
      </c>
    </row>
    <row r="3168" spans="1:15" x14ac:dyDescent="0.25">
      <c r="A3168" t="str">
        <f t="shared" si="49"/>
        <v>62 DayJuly-September 2024NHS Ayrshire &amp; ArranCervical (screened only)</v>
      </c>
      <c r="B3168" t="s">
        <v>262</v>
      </c>
      <c r="C3168" t="s">
        <v>260</v>
      </c>
      <c r="D3168" t="s">
        <v>163</v>
      </c>
      <c r="E3168" t="s">
        <v>25</v>
      </c>
      <c r="F3168">
        <v>1</v>
      </c>
      <c r="G3168" t="s">
        <v>266</v>
      </c>
      <c r="H3168" t="s">
        <v>316</v>
      </c>
      <c r="I3168">
        <v>0</v>
      </c>
      <c r="J3168">
        <v>0</v>
      </c>
      <c r="K3168">
        <v>1</v>
      </c>
      <c r="L3168">
        <v>0</v>
      </c>
      <c r="M3168">
        <v>1</v>
      </c>
    </row>
    <row r="3169" spans="1:15" x14ac:dyDescent="0.25">
      <c r="A3169" t="str">
        <f t="shared" si="49"/>
        <v>62 DayJuly-September 2024NHS Ayrshire &amp; ArranColorectal</v>
      </c>
      <c r="B3169" t="s">
        <v>262</v>
      </c>
      <c r="C3169" t="s">
        <v>260</v>
      </c>
      <c r="D3169" t="s">
        <v>163</v>
      </c>
      <c r="E3169" t="s">
        <v>26</v>
      </c>
      <c r="F3169">
        <v>56</v>
      </c>
      <c r="G3169" t="s">
        <v>311</v>
      </c>
      <c r="H3169" t="s">
        <v>462</v>
      </c>
      <c r="I3169">
        <v>1</v>
      </c>
      <c r="J3169">
        <v>2.32558139534884</v>
      </c>
      <c r="K3169">
        <v>42</v>
      </c>
      <c r="L3169">
        <v>1</v>
      </c>
      <c r="M3169">
        <v>21</v>
      </c>
      <c r="O3169">
        <v>35</v>
      </c>
    </row>
    <row r="3170" spans="1:15" x14ac:dyDescent="0.25">
      <c r="A3170" t="str">
        <f t="shared" si="49"/>
        <v>62 DayJuly-September 2024NHS Ayrshire &amp; ArranColorectal (screened excluded)</v>
      </c>
      <c r="B3170" t="s">
        <v>262</v>
      </c>
      <c r="C3170" t="s">
        <v>260</v>
      </c>
      <c r="D3170" t="s">
        <v>163</v>
      </c>
      <c r="E3170" t="s">
        <v>27</v>
      </c>
      <c r="F3170">
        <v>38</v>
      </c>
      <c r="G3170" t="s">
        <v>311</v>
      </c>
      <c r="H3170" t="s">
        <v>387</v>
      </c>
      <c r="I3170">
        <v>0</v>
      </c>
      <c r="J3170">
        <v>0</v>
      </c>
      <c r="K3170">
        <v>25</v>
      </c>
      <c r="L3170">
        <v>1</v>
      </c>
      <c r="M3170">
        <v>11</v>
      </c>
      <c r="O3170">
        <v>35</v>
      </c>
    </row>
    <row r="3171" spans="1:15" x14ac:dyDescent="0.25">
      <c r="A3171" t="str">
        <f t="shared" si="49"/>
        <v>62 DayJuly-September 2024NHS Ayrshire &amp; ArranColorectal (screened only)</v>
      </c>
      <c r="B3171" t="s">
        <v>262</v>
      </c>
      <c r="C3171" t="s">
        <v>260</v>
      </c>
      <c r="D3171" t="s">
        <v>163</v>
      </c>
      <c r="E3171" t="s">
        <v>28</v>
      </c>
      <c r="F3171">
        <v>18</v>
      </c>
      <c r="G3171" t="s">
        <v>266</v>
      </c>
      <c r="H3171" t="s">
        <v>307</v>
      </c>
      <c r="I3171">
        <v>1</v>
      </c>
      <c r="J3171">
        <v>5.5555555555555598</v>
      </c>
      <c r="K3171">
        <v>17</v>
      </c>
      <c r="L3171">
        <v>0</v>
      </c>
      <c r="M3171">
        <v>10</v>
      </c>
      <c r="O3171">
        <v>46</v>
      </c>
    </row>
    <row r="3172" spans="1:15" x14ac:dyDescent="0.25">
      <c r="A3172" t="str">
        <f t="shared" si="49"/>
        <v>62 DayJuly-September 2024NHS Ayrshire &amp; ArranHead &amp; Neck</v>
      </c>
      <c r="B3172" t="s">
        <v>262</v>
      </c>
      <c r="C3172" t="s">
        <v>260</v>
      </c>
      <c r="D3172" t="s">
        <v>163</v>
      </c>
      <c r="E3172" t="s">
        <v>29</v>
      </c>
      <c r="F3172">
        <v>25</v>
      </c>
      <c r="G3172" t="s">
        <v>334</v>
      </c>
      <c r="H3172" t="s">
        <v>321</v>
      </c>
      <c r="I3172">
        <v>0</v>
      </c>
      <c r="J3172">
        <v>0</v>
      </c>
      <c r="K3172">
        <v>9</v>
      </c>
      <c r="L3172">
        <v>1</v>
      </c>
      <c r="M3172">
        <v>9</v>
      </c>
      <c r="O3172">
        <v>21</v>
      </c>
    </row>
    <row r="3173" spans="1:15" x14ac:dyDescent="0.25">
      <c r="A3173" t="str">
        <f t="shared" si="49"/>
        <v>62 DayJuly-September 2024NHS Ayrshire &amp; ArranLung</v>
      </c>
      <c r="B3173" t="s">
        <v>262</v>
      </c>
      <c r="C3173" t="s">
        <v>260</v>
      </c>
      <c r="D3173" t="s">
        <v>163</v>
      </c>
      <c r="E3173" t="s">
        <v>30</v>
      </c>
      <c r="F3173">
        <v>77</v>
      </c>
      <c r="G3173" t="s">
        <v>314</v>
      </c>
      <c r="H3173" t="s">
        <v>283</v>
      </c>
      <c r="I3173">
        <v>5</v>
      </c>
      <c r="J3173">
        <v>10.6382978723404</v>
      </c>
      <c r="K3173">
        <v>42</v>
      </c>
      <c r="L3173">
        <v>4</v>
      </c>
      <c r="M3173">
        <v>8</v>
      </c>
      <c r="N3173">
        <v>31</v>
      </c>
      <c r="O3173">
        <v>36</v>
      </c>
    </row>
    <row r="3174" spans="1:15" x14ac:dyDescent="0.25">
      <c r="A3174" t="str">
        <f t="shared" si="49"/>
        <v>62 DayJuly-September 2024NHS Ayrshire &amp; ArranLymphoma</v>
      </c>
      <c r="B3174" t="s">
        <v>262</v>
      </c>
      <c r="C3174" t="s">
        <v>260</v>
      </c>
      <c r="D3174" t="s">
        <v>163</v>
      </c>
      <c r="E3174" t="s">
        <v>31</v>
      </c>
      <c r="F3174">
        <v>23</v>
      </c>
      <c r="G3174" t="s">
        <v>287</v>
      </c>
      <c r="H3174" t="s">
        <v>321</v>
      </c>
      <c r="I3174">
        <v>0</v>
      </c>
      <c r="J3174">
        <v>0</v>
      </c>
      <c r="K3174">
        <v>9</v>
      </c>
      <c r="L3174">
        <v>0</v>
      </c>
      <c r="M3174">
        <v>6</v>
      </c>
      <c r="O3174">
        <v>10</v>
      </c>
    </row>
    <row r="3175" spans="1:15" x14ac:dyDescent="0.25">
      <c r="A3175" t="str">
        <f t="shared" si="49"/>
        <v>62 DayJuly-September 2024NHS Ayrshire &amp; ArranMelanoma</v>
      </c>
      <c r="B3175" t="s">
        <v>262</v>
      </c>
      <c r="C3175" t="s">
        <v>260</v>
      </c>
      <c r="D3175" t="s">
        <v>163</v>
      </c>
      <c r="E3175" t="s">
        <v>32</v>
      </c>
      <c r="F3175">
        <v>21</v>
      </c>
      <c r="G3175" t="s">
        <v>313</v>
      </c>
      <c r="H3175" t="s">
        <v>302</v>
      </c>
      <c r="I3175">
        <v>0</v>
      </c>
      <c r="J3175">
        <v>0</v>
      </c>
      <c r="K3175">
        <v>17</v>
      </c>
      <c r="L3175">
        <v>2</v>
      </c>
      <c r="M3175">
        <v>1</v>
      </c>
    </row>
    <row r="3176" spans="1:15" x14ac:dyDescent="0.25">
      <c r="A3176" t="str">
        <f t="shared" si="49"/>
        <v>62 DayJuly-September 2024NHS Ayrshire &amp; ArranOvarian</v>
      </c>
      <c r="B3176" t="s">
        <v>262</v>
      </c>
      <c r="C3176" t="s">
        <v>260</v>
      </c>
      <c r="D3176" t="s">
        <v>163</v>
      </c>
      <c r="E3176" t="s">
        <v>33</v>
      </c>
      <c r="F3176">
        <v>16</v>
      </c>
      <c r="G3176" t="s">
        <v>274</v>
      </c>
      <c r="H3176" t="s">
        <v>324</v>
      </c>
      <c r="I3176">
        <v>0</v>
      </c>
      <c r="J3176">
        <v>0</v>
      </c>
      <c r="K3176">
        <v>10</v>
      </c>
      <c r="L3176">
        <v>0</v>
      </c>
      <c r="M3176">
        <v>5</v>
      </c>
      <c r="O3176">
        <v>30</v>
      </c>
    </row>
    <row r="3177" spans="1:15" x14ac:dyDescent="0.25">
      <c r="A3177" t="str">
        <f t="shared" si="49"/>
        <v>62 DayJuly-September 2024NHS Ayrshire &amp; ArranUpper GI</v>
      </c>
      <c r="B3177" t="s">
        <v>262</v>
      </c>
      <c r="C3177" t="s">
        <v>260</v>
      </c>
      <c r="D3177" t="s">
        <v>163</v>
      </c>
      <c r="E3177" t="s">
        <v>34</v>
      </c>
      <c r="F3177">
        <v>55</v>
      </c>
      <c r="G3177" t="s">
        <v>462</v>
      </c>
      <c r="H3177" t="s">
        <v>273</v>
      </c>
      <c r="I3177">
        <v>0</v>
      </c>
      <c r="J3177">
        <v>0</v>
      </c>
      <c r="K3177">
        <v>12</v>
      </c>
      <c r="L3177">
        <v>3</v>
      </c>
      <c r="M3177">
        <v>0</v>
      </c>
      <c r="N3177">
        <v>24</v>
      </c>
    </row>
    <row r="3178" spans="1:15" x14ac:dyDescent="0.25">
      <c r="A3178" t="str">
        <f t="shared" si="49"/>
        <v>62 DayJuly-September 2024NHS Ayrshire &amp; ArranUpper GI - Hepatopancreatobiliary</v>
      </c>
      <c r="B3178" t="s">
        <v>262</v>
      </c>
      <c r="C3178" t="s">
        <v>260</v>
      </c>
      <c r="D3178" t="s">
        <v>163</v>
      </c>
      <c r="E3178" t="s">
        <v>203</v>
      </c>
      <c r="F3178">
        <v>26</v>
      </c>
      <c r="G3178" t="s">
        <v>326</v>
      </c>
      <c r="H3178" t="s">
        <v>312</v>
      </c>
      <c r="I3178">
        <v>0</v>
      </c>
      <c r="J3178">
        <v>0</v>
      </c>
      <c r="K3178">
        <v>5</v>
      </c>
      <c r="L3178">
        <v>0</v>
      </c>
      <c r="M3178">
        <v>0</v>
      </c>
    </row>
    <row r="3179" spans="1:15" x14ac:dyDescent="0.25">
      <c r="A3179" t="str">
        <f t="shared" si="49"/>
        <v>62 DayJuly-September 2024NHS Ayrshire &amp; ArranUpper GI - Oesophagogastric</v>
      </c>
      <c r="B3179" t="s">
        <v>262</v>
      </c>
      <c r="C3179" t="s">
        <v>260</v>
      </c>
      <c r="D3179" t="s">
        <v>163</v>
      </c>
      <c r="E3179" t="s">
        <v>204</v>
      </c>
      <c r="F3179">
        <v>29</v>
      </c>
      <c r="G3179" t="s">
        <v>356</v>
      </c>
      <c r="H3179" t="s">
        <v>272</v>
      </c>
      <c r="I3179">
        <v>0</v>
      </c>
      <c r="J3179">
        <v>0</v>
      </c>
      <c r="K3179">
        <v>7</v>
      </c>
      <c r="L3179">
        <v>3</v>
      </c>
      <c r="M3179">
        <v>0</v>
      </c>
      <c r="N3179">
        <v>24</v>
      </c>
    </row>
    <row r="3180" spans="1:15" x14ac:dyDescent="0.25">
      <c r="A3180" t="str">
        <f t="shared" si="49"/>
        <v>62 DayJuly-September 2024NHS Ayrshire &amp; ArranUrological</v>
      </c>
      <c r="B3180" t="s">
        <v>262</v>
      </c>
      <c r="C3180" t="s">
        <v>260</v>
      </c>
      <c r="D3180" t="s">
        <v>163</v>
      </c>
      <c r="E3180" t="s">
        <v>205</v>
      </c>
      <c r="F3180">
        <v>107</v>
      </c>
      <c r="G3180" t="s">
        <v>292</v>
      </c>
      <c r="H3180" t="s">
        <v>293</v>
      </c>
      <c r="I3180">
        <v>0</v>
      </c>
      <c r="J3180">
        <v>0</v>
      </c>
      <c r="K3180">
        <v>67</v>
      </c>
      <c r="L3180">
        <v>4</v>
      </c>
      <c r="M3180">
        <v>34</v>
      </c>
      <c r="N3180">
        <v>54</v>
      </c>
      <c r="O3180">
        <v>62</v>
      </c>
    </row>
    <row r="3181" spans="1:15" x14ac:dyDescent="0.25">
      <c r="A3181" t="str">
        <f t="shared" si="49"/>
        <v>62 DayJuly-September 2024NHS Ayrshire &amp; ArranUrology - Bladder</v>
      </c>
      <c r="B3181" t="s">
        <v>262</v>
      </c>
      <c r="C3181" t="s">
        <v>260</v>
      </c>
      <c r="D3181" t="s">
        <v>163</v>
      </c>
      <c r="E3181" t="s">
        <v>206</v>
      </c>
      <c r="F3181">
        <v>8</v>
      </c>
      <c r="G3181" t="s">
        <v>306</v>
      </c>
      <c r="H3181" t="s">
        <v>274</v>
      </c>
      <c r="I3181">
        <v>0</v>
      </c>
      <c r="J3181">
        <v>0</v>
      </c>
      <c r="K3181">
        <v>6</v>
      </c>
      <c r="L3181">
        <v>0</v>
      </c>
      <c r="M3181">
        <v>1</v>
      </c>
    </row>
    <row r="3182" spans="1:15" x14ac:dyDescent="0.25">
      <c r="A3182" t="str">
        <f t="shared" si="49"/>
        <v>62 DayJuly-September 2024NHS Ayrshire &amp; ArranUrology - Other</v>
      </c>
      <c r="B3182" t="s">
        <v>262</v>
      </c>
      <c r="C3182" t="s">
        <v>260</v>
      </c>
      <c r="D3182" t="s">
        <v>163</v>
      </c>
      <c r="E3182" t="s">
        <v>207</v>
      </c>
      <c r="F3182">
        <v>6</v>
      </c>
      <c r="G3182" t="s">
        <v>316</v>
      </c>
      <c r="H3182" t="s">
        <v>312</v>
      </c>
      <c r="I3182">
        <v>0</v>
      </c>
      <c r="J3182">
        <v>0</v>
      </c>
      <c r="K3182">
        <v>5</v>
      </c>
      <c r="L3182">
        <v>0</v>
      </c>
      <c r="M3182">
        <v>1</v>
      </c>
    </row>
    <row r="3183" spans="1:15" x14ac:dyDescent="0.25">
      <c r="A3183" t="str">
        <f t="shared" si="49"/>
        <v>62 DayJuly-September 2024NHS Ayrshire &amp; ArranUrology - Prostate</v>
      </c>
      <c r="B3183" t="s">
        <v>262</v>
      </c>
      <c r="C3183" t="s">
        <v>260</v>
      </c>
      <c r="D3183" t="s">
        <v>163</v>
      </c>
      <c r="E3183" t="s">
        <v>208</v>
      </c>
      <c r="F3183">
        <v>93</v>
      </c>
      <c r="G3183" t="s">
        <v>309</v>
      </c>
      <c r="H3183" t="s">
        <v>436</v>
      </c>
      <c r="I3183">
        <v>0</v>
      </c>
      <c r="J3183">
        <v>0</v>
      </c>
      <c r="K3183">
        <v>56</v>
      </c>
      <c r="L3183">
        <v>4</v>
      </c>
      <c r="M3183">
        <v>32</v>
      </c>
      <c r="N3183">
        <v>54</v>
      </c>
      <c r="O3183">
        <v>62</v>
      </c>
    </row>
    <row r="3184" spans="1:15" x14ac:dyDescent="0.25">
      <c r="A3184" t="str">
        <f t="shared" si="49"/>
        <v>62 DayJuly-September 2024NHS BordersAll Cancer Types*</v>
      </c>
      <c r="B3184" t="s">
        <v>262</v>
      </c>
      <c r="C3184" t="s">
        <v>260</v>
      </c>
      <c r="D3184" t="s">
        <v>164</v>
      </c>
      <c r="E3184" t="s">
        <v>198</v>
      </c>
      <c r="F3184">
        <v>148</v>
      </c>
      <c r="G3184" t="s">
        <v>335</v>
      </c>
      <c r="H3184" t="s">
        <v>634</v>
      </c>
      <c r="I3184">
        <v>1</v>
      </c>
      <c r="J3184">
        <v>1.14942528735632</v>
      </c>
      <c r="K3184">
        <v>86</v>
      </c>
      <c r="L3184">
        <v>15</v>
      </c>
      <c r="M3184">
        <v>36</v>
      </c>
      <c r="N3184">
        <v>19</v>
      </c>
      <c r="O3184">
        <v>20</v>
      </c>
    </row>
    <row r="3185" spans="1:15" x14ac:dyDescent="0.25">
      <c r="A3185" t="str">
        <f t="shared" si="49"/>
        <v>62 DayJuly-September 2024NHS BordersAll Cancer Types* (screened excluded)</v>
      </c>
      <c r="B3185" t="s">
        <v>262</v>
      </c>
      <c r="C3185" t="s">
        <v>260</v>
      </c>
      <c r="D3185" t="s">
        <v>164</v>
      </c>
      <c r="E3185" t="s">
        <v>199</v>
      </c>
      <c r="F3185">
        <v>144</v>
      </c>
      <c r="G3185" t="s">
        <v>335</v>
      </c>
      <c r="H3185" t="s">
        <v>268</v>
      </c>
      <c r="I3185">
        <v>1</v>
      </c>
      <c r="J3185">
        <v>1.2048192771084301</v>
      </c>
      <c r="K3185">
        <v>82</v>
      </c>
      <c r="L3185">
        <v>15</v>
      </c>
      <c r="M3185">
        <v>33</v>
      </c>
      <c r="N3185">
        <v>19</v>
      </c>
      <c r="O3185">
        <v>20</v>
      </c>
    </row>
    <row r="3186" spans="1:15" x14ac:dyDescent="0.25">
      <c r="A3186" t="str">
        <f t="shared" si="49"/>
        <v>62 DayJuly-September 2024NHS BordersAll Cancer Types* (screened only)</v>
      </c>
      <c r="B3186" t="s">
        <v>262</v>
      </c>
      <c r="C3186" t="s">
        <v>260</v>
      </c>
      <c r="D3186" t="s">
        <v>164</v>
      </c>
      <c r="E3186" t="s">
        <v>200</v>
      </c>
      <c r="F3186">
        <v>4</v>
      </c>
      <c r="G3186" t="s">
        <v>266</v>
      </c>
      <c r="H3186" t="s">
        <v>313</v>
      </c>
      <c r="I3186">
        <v>0</v>
      </c>
      <c r="J3186">
        <v>0</v>
      </c>
      <c r="K3186">
        <v>4</v>
      </c>
      <c r="L3186">
        <v>0</v>
      </c>
      <c r="M3186">
        <v>3</v>
      </c>
      <c r="O3186">
        <v>5</v>
      </c>
    </row>
    <row r="3187" spans="1:15" x14ac:dyDescent="0.25">
      <c r="A3187" t="str">
        <f t="shared" si="49"/>
        <v>62 DayJuly-September 2024NHS BordersBreast</v>
      </c>
      <c r="B3187" t="s">
        <v>262</v>
      </c>
      <c r="C3187" t="s">
        <v>260</v>
      </c>
      <c r="D3187" t="s">
        <v>164</v>
      </c>
      <c r="E3187" t="s">
        <v>22</v>
      </c>
      <c r="F3187">
        <v>14</v>
      </c>
      <c r="G3187" t="s">
        <v>313</v>
      </c>
      <c r="H3187" t="s">
        <v>324</v>
      </c>
      <c r="I3187">
        <v>0</v>
      </c>
      <c r="J3187">
        <v>0</v>
      </c>
      <c r="K3187">
        <v>10</v>
      </c>
      <c r="L3187">
        <v>2</v>
      </c>
      <c r="M3187">
        <v>8</v>
      </c>
      <c r="O3187">
        <v>7</v>
      </c>
    </row>
    <row r="3188" spans="1:15" x14ac:dyDescent="0.25">
      <c r="A3188" t="str">
        <f t="shared" si="49"/>
        <v>62 DayJuly-September 2024NHS BordersBreast (screened excluded)</v>
      </c>
      <c r="B3188" t="s">
        <v>262</v>
      </c>
      <c r="C3188" t="s">
        <v>260</v>
      </c>
      <c r="D3188" t="s">
        <v>164</v>
      </c>
      <c r="E3188" t="s">
        <v>201</v>
      </c>
      <c r="F3188">
        <v>14</v>
      </c>
      <c r="G3188" t="s">
        <v>313</v>
      </c>
      <c r="H3188" t="s">
        <v>324</v>
      </c>
      <c r="I3188">
        <v>0</v>
      </c>
      <c r="J3188">
        <v>0</v>
      </c>
      <c r="K3188">
        <v>10</v>
      </c>
      <c r="L3188">
        <v>2</v>
      </c>
      <c r="M3188">
        <v>8</v>
      </c>
      <c r="O3188">
        <v>7</v>
      </c>
    </row>
    <row r="3189" spans="1:15" x14ac:dyDescent="0.25">
      <c r="A3189" t="str">
        <f t="shared" si="49"/>
        <v>62 DayJuly-September 2024NHS BordersCervical</v>
      </c>
      <c r="B3189" t="s">
        <v>262</v>
      </c>
      <c r="C3189" t="s">
        <v>260</v>
      </c>
      <c r="D3189" t="s">
        <v>164</v>
      </c>
      <c r="E3189" t="s">
        <v>23</v>
      </c>
      <c r="F3189">
        <v>1</v>
      </c>
      <c r="G3189" t="s">
        <v>316</v>
      </c>
      <c r="H3189" t="s">
        <v>266</v>
      </c>
      <c r="I3189">
        <v>0</v>
      </c>
      <c r="J3189" t="e">
        <v>#NUM!</v>
      </c>
      <c r="K3189">
        <v>0</v>
      </c>
      <c r="L3189">
        <v>0</v>
      </c>
      <c r="M3189">
        <v>0</v>
      </c>
    </row>
    <row r="3190" spans="1:15" x14ac:dyDescent="0.25">
      <c r="A3190" t="str">
        <f t="shared" si="49"/>
        <v>62 DayJuly-September 2024NHS BordersCervical (screened excluded)</v>
      </c>
      <c r="B3190" t="s">
        <v>262</v>
      </c>
      <c r="C3190" t="s">
        <v>260</v>
      </c>
      <c r="D3190" t="s">
        <v>164</v>
      </c>
      <c r="E3190" t="s">
        <v>24</v>
      </c>
      <c r="F3190">
        <v>1</v>
      </c>
      <c r="G3190" t="s">
        <v>316</v>
      </c>
      <c r="H3190" t="s">
        <v>266</v>
      </c>
      <c r="I3190">
        <v>0</v>
      </c>
      <c r="J3190" t="e">
        <v>#NUM!</v>
      </c>
      <c r="K3190">
        <v>0</v>
      </c>
      <c r="L3190">
        <v>0</v>
      </c>
      <c r="M3190">
        <v>0</v>
      </c>
    </row>
    <row r="3191" spans="1:15" x14ac:dyDescent="0.25">
      <c r="A3191" t="str">
        <f t="shared" si="49"/>
        <v>62 DayJuly-September 2024NHS BordersColorectal</v>
      </c>
      <c r="B3191" t="s">
        <v>262</v>
      </c>
      <c r="C3191" t="s">
        <v>260</v>
      </c>
      <c r="D3191" t="s">
        <v>164</v>
      </c>
      <c r="E3191" t="s">
        <v>26</v>
      </c>
      <c r="F3191">
        <v>22</v>
      </c>
      <c r="G3191" t="s">
        <v>321</v>
      </c>
      <c r="H3191" t="s">
        <v>311</v>
      </c>
      <c r="I3191">
        <v>0</v>
      </c>
      <c r="J3191">
        <v>0</v>
      </c>
      <c r="K3191">
        <v>13</v>
      </c>
      <c r="L3191">
        <v>1</v>
      </c>
      <c r="M3191">
        <v>11</v>
      </c>
      <c r="O3191">
        <v>19</v>
      </c>
    </row>
    <row r="3192" spans="1:15" x14ac:dyDescent="0.25">
      <c r="A3192" t="str">
        <f t="shared" si="49"/>
        <v>62 DayJuly-September 2024NHS BordersColorectal (screened excluded)</v>
      </c>
      <c r="B3192" t="s">
        <v>262</v>
      </c>
      <c r="C3192" t="s">
        <v>260</v>
      </c>
      <c r="D3192" t="s">
        <v>164</v>
      </c>
      <c r="E3192" t="s">
        <v>27</v>
      </c>
      <c r="F3192">
        <v>18</v>
      </c>
      <c r="G3192" t="s">
        <v>321</v>
      </c>
      <c r="H3192" t="s">
        <v>321</v>
      </c>
      <c r="I3192">
        <v>0</v>
      </c>
      <c r="J3192">
        <v>0</v>
      </c>
      <c r="K3192">
        <v>9</v>
      </c>
      <c r="L3192">
        <v>1</v>
      </c>
      <c r="M3192">
        <v>8</v>
      </c>
      <c r="O3192">
        <v>28</v>
      </c>
    </row>
    <row r="3193" spans="1:15" x14ac:dyDescent="0.25">
      <c r="A3193" t="str">
        <f t="shared" si="49"/>
        <v>62 DayJuly-September 2024NHS BordersColorectal (screened only)</v>
      </c>
      <c r="B3193" t="s">
        <v>262</v>
      </c>
      <c r="C3193" t="s">
        <v>260</v>
      </c>
      <c r="D3193" t="s">
        <v>164</v>
      </c>
      <c r="E3193" t="s">
        <v>28</v>
      </c>
      <c r="F3193">
        <v>4</v>
      </c>
      <c r="G3193" t="s">
        <v>266</v>
      </c>
      <c r="H3193" t="s">
        <v>313</v>
      </c>
      <c r="I3193">
        <v>0</v>
      </c>
      <c r="J3193">
        <v>0</v>
      </c>
      <c r="K3193">
        <v>4</v>
      </c>
      <c r="L3193">
        <v>0</v>
      </c>
      <c r="M3193">
        <v>3</v>
      </c>
      <c r="O3193">
        <v>5</v>
      </c>
    </row>
    <row r="3194" spans="1:15" x14ac:dyDescent="0.25">
      <c r="A3194" t="str">
        <f t="shared" si="49"/>
        <v>62 DayJuly-September 2024NHS BordersHead &amp; Neck</v>
      </c>
      <c r="B3194" t="s">
        <v>262</v>
      </c>
      <c r="C3194" t="s">
        <v>260</v>
      </c>
      <c r="D3194" t="s">
        <v>164</v>
      </c>
      <c r="E3194" t="s">
        <v>29</v>
      </c>
      <c r="F3194">
        <v>9</v>
      </c>
      <c r="G3194" t="s">
        <v>312</v>
      </c>
      <c r="H3194" t="s">
        <v>313</v>
      </c>
      <c r="I3194">
        <v>0</v>
      </c>
      <c r="J3194">
        <v>0</v>
      </c>
      <c r="K3194">
        <v>4</v>
      </c>
      <c r="L3194">
        <v>1</v>
      </c>
      <c r="M3194">
        <v>4</v>
      </c>
      <c r="O3194">
        <v>22</v>
      </c>
    </row>
    <row r="3195" spans="1:15" x14ac:dyDescent="0.25">
      <c r="A3195" t="str">
        <f t="shared" si="49"/>
        <v>62 DayJuly-September 2024NHS BordersLung</v>
      </c>
      <c r="B3195" t="s">
        <v>262</v>
      </c>
      <c r="C3195" t="s">
        <v>260</v>
      </c>
      <c r="D3195" t="s">
        <v>164</v>
      </c>
      <c r="E3195" t="s">
        <v>30</v>
      </c>
      <c r="F3195">
        <v>15</v>
      </c>
      <c r="G3195" t="s">
        <v>274</v>
      </c>
      <c r="H3195" t="s">
        <v>321</v>
      </c>
      <c r="I3195">
        <v>0</v>
      </c>
      <c r="J3195">
        <v>0</v>
      </c>
      <c r="K3195">
        <v>9</v>
      </c>
      <c r="L3195">
        <v>2</v>
      </c>
      <c r="M3195">
        <v>1</v>
      </c>
    </row>
    <row r="3196" spans="1:15" x14ac:dyDescent="0.25">
      <c r="A3196" t="str">
        <f t="shared" si="49"/>
        <v>62 DayJuly-September 2024NHS BordersLymphoma</v>
      </c>
      <c r="B3196" t="s">
        <v>262</v>
      </c>
      <c r="C3196" t="s">
        <v>260</v>
      </c>
      <c r="D3196" t="s">
        <v>164</v>
      </c>
      <c r="E3196" t="s">
        <v>31</v>
      </c>
      <c r="F3196">
        <v>6</v>
      </c>
      <c r="G3196" t="s">
        <v>313</v>
      </c>
      <c r="H3196" t="s">
        <v>306</v>
      </c>
      <c r="I3196">
        <v>0</v>
      </c>
      <c r="J3196">
        <v>0</v>
      </c>
      <c r="K3196">
        <v>2</v>
      </c>
      <c r="L3196">
        <v>1</v>
      </c>
      <c r="M3196">
        <v>1</v>
      </c>
    </row>
    <row r="3197" spans="1:15" x14ac:dyDescent="0.25">
      <c r="A3197" t="str">
        <f t="shared" si="49"/>
        <v>62 DayJuly-September 2024NHS BordersMelanoma</v>
      </c>
      <c r="B3197" t="s">
        <v>262</v>
      </c>
      <c r="C3197" t="s">
        <v>260</v>
      </c>
      <c r="D3197" t="s">
        <v>164</v>
      </c>
      <c r="E3197" t="s">
        <v>32</v>
      </c>
      <c r="F3197">
        <v>10</v>
      </c>
      <c r="G3197" t="s">
        <v>306</v>
      </c>
      <c r="H3197" t="s">
        <v>322</v>
      </c>
      <c r="I3197">
        <v>0</v>
      </c>
      <c r="J3197">
        <v>0</v>
      </c>
      <c r="K3197">
        <v>8</v>
      </c>
      <c r="L3197">
        <v>2</v>
      </c>
      <c r="M3197">
        <v>0</v>
      </c>
    </row>
    <row r="3198" spans="1:15" x14ac:dyDescent="0.25">
      <c r="A3198" t="str">
        <f t="shared" si="49"/>
        <v>62 DayJuly-September 2024NHS BordersOvarian</v>
      </c>
      <c r="B3198" t="s">
        <v>262</v>
      </c>
      <c r="C3198" t="s">
        <v>260</v>
      </c>
      <c r="D3198" t="s">
        <v>164</v>
      </c>
      <c r="E3198" t="s">
        <v>33</v>
      </c>
      <c r="F3198">
        <v>2</v>
      </c>
      <c r="G3198" t="s">
        <v>266</v>
      </c>
      <c r="H3198" t="s">
        <v>306</v>
      </c>
      <c r="I3198">
        <v>1</v>
      </c>
      <c r="J3198">
        <v>50</v>
      </c>
      <c r="K3198">
        <v>1</v>
      </c>
      <c r="L3198">
        <v>0</v>
      </c>
      <c r="M3198">
        <v>0</v>
      </c>
    </row>
    <row r="3199" spans="1:15" x14ac:dyDescent="0.25">
      <c r="A3199" t="str">
        <f t="shared" si="49"/>
        <v>62 DayJuly-September 2024NHS BordersUpper GI</v>
      </c>
      <c r="B3199" t="s">
        <v>262</v>
      </c>
      <c r="C3199" t="s">
        <v>260</v>
      </c>
      <c r="D3199" t="s">
        <v>164</v>
      </c>
      <c r="E3199" t="s">
        <v>34</v>
      </c>
      <c r="F3199">
        <v>12</v>
      </c>
      <c r="G3199" t="s">
        <v>312</v>
      </c>
      <c r="H3199" t="s">
        <v>272</v>
      </c>
      <c r="I3199">
        <v>0</v>
      </c>
      <c r="J3199">
        <v>0</v>
      </c>
      <c r="K3199">
        <v>7</v>
      </c>
      <c r="L3199">
        <v>1</v>
      </c>
      <c r="M3199">
        <v>2</v>
      </c>
    </row>
    <row r="3200" spans="1:15" x14ac:dyDescent="0.25">
      <c r="A3200" t="str">
        <f t="shared" si="49"/>
        <v>62 DayJuly-September 2024NHS BordersUpper GI - Hepatopancreatobiliary</v>
      </c>
      <c r="B3200" t="s">
        <v>262</v>
      </c>
      <c r="C3200" t="s">
        <v>260</v>
      </c>
      <c r="D3200" t="s">
        <v>164</v>
      </c>
      <c r="E3200" t="s">
        <v>203</v>
      </c>
      <c r="F3200">
        <v>2</v>
      </c>
      <c r="G3200" t="s">
        <v>306</v>
      </c>
      <c r="H3200" t="s">
        <v>266</v>
      </c>
      <c r="I3200">
        <v>0</v>
      </c>
      <c r="J3200" t="e">
        <v>#NUM!</v>
      </c>
      <c r="K3200">
        <v>0</v>
      </c>
      <c r="L3200">
        <v>0</v>
      </c>
      <c r="M3200">
        <v>0</v>
      </c>
    </row>
    <row r="3201" spans="1:15" x14ac:dyDescent="0.25">
      <c r="A3201" t="str">
        <f t="shared" si="49"/>
        <v>62 DayJuly-September 2024NHS BordersUpper GI - Oesophagogastric</v>
      </c>
      <c r="B3201" t="s">
        <v>262</v>
      </c>
      <c r="C3201" t="s">
        <v>260</v>
      </c>
      <c r="D3201" t="s">
        <v>164</v>
      </c>
      <c r="E3201" t="s">
        <v>204</v>
      </c>
      <c r="F3201">
        <v>10</v>
      </c>
      <c r="G3201" t="s">
        <v>320</v>
      </c>
      <c r="H3201" t="s">
        <v>272</v>
      </c>
      <c r="I3201">
        <v>0</v>
      </c>
      <c r="J3201">
        <v>0</v>
      </c>
      <c r="K3201">
        <v>7</v>
      </c>
      <c r="L3201">
        <v>1</v>
      </c>
      <c r="M3201">
        <v>2</v>
      </c>
    </row>
    <row r="3202" spans="1:15" x14ac:dyDescent="0.25">
      <c r="A3202" t="str">
        <f t="shared" si="49"/>
        <v>62 DayJuly-September 2024NHS BordersUrological</v>
      </c>
      <c r="B3202" t="s">
        <v>262</v>
      </c>
      <c r="C3202" t="s">
        <v>260</v>
      </c>
      <c r="D3202" t="s">
        <v>164</v>
      </c>
      <c r="E3202" t="s">
        <v>205</v>
      </c>
      <c r="F3202">
        <v>57</v>
      </c>
      <c r="G3202" t="s">
        <v>387</v>
      </c>
      <c r="H3202" t="s">
        <v>280</v>
      </c>
      <c r="I3202">
        <v>0</v>
      </c>
      <c r="J3202">
        <v>0</v>
      </c>
      <c r="K3202">
        <v>32</v>
      </c>
      <c r="L3202">
        <v>5</v>
      </c>
      <c r="M3202">
        <v>9</v>
      </c>
      <c r="N3202">
        <v>9</v>
      </c>
      <c r="O3202">
        <v>21</v>
      </c>
    </row>
    <row r="3203" spans="1:15" x14ac:dyDescent="0.25">
      <c r="A3203" t="str">
        <f t="shared" ref="A3203:A3266" si="50">CONCATENATE(B3203,C3203,D3203,E3203)</f>
        <v>62 DayJuly-September 2024NHS BordersUrology - Bladder</v>
      </c>
      <c r="B3203" t="s">
        <v>262</v>
      </c>
      <c r="C3203" t="s">
        <v>260</v>
      </c>
      <c r="D3203" t="s">
        <v>164</v>
      </c>
      <c r="E3203" t="s">
        <v>206</v>
      </c>
      <c r="F3203">
        <v>5</v>
      </c>
      <c r="G3203" t="s">
        <v>316</v>
      </c>
      <c r="H3203" t="s">
        <v>313</v>
      </c>
      <c r="I3203">
        <v>0</v>
      </c>
      <c r="J3203">
        <v>0</v>
      </c>
      <c r="K3203">
        <v>4</v>
      </c>
      <c r="L3203">
        <v>1</v>
      </c>
      <c r="M3203">
        <v>3</v>
      </c>
      <c r="O3203">
        <v>7</v>
      </c>
    </row>
    <row r="3204" spans="1:15" x14ac:dyDescent="0.25">
      <c r="A3204" t="str">
        <f t="shared" si="50"/>
        <v>62 DayJuly-September 2024NHS BordersUrology - Other</v>
      </c>
      <c r="B3204" t="s">
        <v>262</v>
      </c>
      <c r="C3204" t="s">
        <v>260</v>
      </c>
      <c r="D3204" t="s">
        <v>164</v>
      </c>
      <c r="E3204" t="s">
        <v>207</v>
      </c>
      <c r="F3204">
        <v>16</v>
      </c>
      <c r="G3204" t="s">
        <v>321</v>
      </c>
      <c r="H3204" t="s">
        <v>272</v>
      </c>
      <c r="I3204">
        <v>0</v>
      </c>
      <c r="J3204">
        <v>0</v>
      </c>
      <c r="K3204">
        <v>7</v>
      </c>
      <c r="L3204">
        <v>1</v>
      </c>
      <c r="M3204">
        <v>2</v>
      </c>
    </row>
    <row r="3205" spans="1:15" x14ac:dyDescent="0.25">
      <c r="A3205" t="str">
        <f t="shared" si="50"/>
        <v>62 DayJuly-September 2024NHS BordersUrology - Prostate</v>
      </c>
      <c r="B3205" t="s">
        <v>262</v>
      </c>
      <c r="C3205" t="s">
        <v>260</v>
      </c>
      <c r="D3205" t="s">
        <v>164</v>
      </c>
      <c r="E3205" t="s">
        <v>208</v>
      </c>
      <c r="F3205">
        <v>36</v>
      </c>
      <c r="G3205" t="s">
        <v>284</v>
      </c>
      <c r="H3205" t="s">
        <v>326</v>
      </c>
      <c r="I3205">
        <v>0</v>
      </c>
      <c r="J3205">
        <v>0</v>
      </c>
      <c r="K3205">
        <v>21</v>
      </c>
      <c r="L3205">
        <v>3</v>
      </c>
      <c r="M3205">
        <v>4</v>
      </c>
      <c r="N3205">
        <v>30</v>
      </c>
      <c r="O3205">
        <v>33</v>
      </c>
    </row>
    <row r="3206" spans="1:15" x14ac:dyDescent="0.25">
      <c r="A3206" t="str">
        <f t="shared" si="50"/>
        <v>62 DayJuly-September 2024NHS Dumfries &amp; GallowayAll Cancer Types*</v>
      </c>
      <c r="B3206" t="s">
        <v>262</v>
      </c>
      <c r="C3206" t="s">
        <v>260</v>
      </c>
      <c r="D3206" t="s">
        <v>165</v>
      </c>
      <c r="E3206" t="s">
        <v>198</v>
      </c>
      <c r="F3206">
        <v>242</v>
      </c>
      <c r="G3206" t="s">
        <v>502</v>
      </c>
      <c r="H3206" t="s">
        <v>426</v>
      </c>
      <c r="I3206">
        <v>0</v>
      </c>
      <c r="J3206">
        <v>0</v>
      </c>
      <c r="K3206">
        <v>116</v>
      </c>
      <c r="L3206">
        <v>17</v>
      </c>
      <c r="M3206">
        <v>25</v>
      </c>
      <c r="N3206">
        <v>8</v>
      </c>
      <c r="O3206">
        <v>25</v>
      </c>
    </row>
    <row r="3207" spans="1:15" x14ac:dyDescent="0.25">
      <c r="A3207" t="str">
        <f t="shared" si="50"/>
        <v>62 DayJuly-September 2024NHS Dumfries &amp; GallowayAll Cancer Types* (screened excluded)</v>
      </c>
      <c r="B3207" t="s">
        <v>262</v>
      </c>
      <c r="C3207" t="s">
        <v>260</v>
      </c>
      <c r="D3207" t="s">
        <v>165</v>
      </c>
      <c r="E3207" t="s">
        <v>199</v>
      </c>
      <c r="F3207">
        <v>238</v>
      </c>
      <c r="G3207" t="s">
        <v>502</v>
      </c>
      <c r="H3207" t="s">
        <v>505</v>
      </c>
      <c r="I3207">
        <v>0</v>
      </c>
      <c r="J3207">
        <v>0</v>
      </c>
      <c r="K3207">
        <v>112</v>
      </c>
      <c r="L3207">
        <v>15</v>
      </c>
      <c r="M3207">
        <v>24</v>
      </c>
      <c r="N3207">
        <v>7</v>
      </c>
      <c r="O3207">
        <v>26</v>
      </c>
    </row>
    <row r="3208" spans="1:15" x14ac:dyDescent="0.25">
      <c r="A3208" t="str">
        <f t="shared" si="50"/>
        <v>62 DayJuly-September 2024NHS Dumfries &amp; GallowayAll Cancer Types* (screened only)</v>
      </c>
      <c r="B3208" t="s">
        <v>262</v>
      </c>
      <c r="C3208" t="s">
        <v>260</v>
      </c>
      <c r="D3208" t="s">
        <v>165</v>
      </c>
      <c r="E3208" t="s">
        <v>200</v>
      </c>
      <c r="F3208">
        <v>4</v>
      </c>
      <c r="G3208" t="s">
        <v>266</v>
      </c>
      <c r="H3208" t="s">
        <v>313</v>
      </c>
      <c r="I3208">
        <v>0</v>
      </c>
      <c r="J3208">
        <v>0</v>
      </c>
      <c r="K3208">
        <v>4</v>
      </c>
      <c r="L3208">
        <v>2</v>
      </c>
      <c r="M3208">
        <v>1</v>
      </c>
    </row>
    <row r="3209" spans="1:15" x14ac:dyDescent="0.25">
      <c r="A3209" t="str">
        <f t="shared" si="50"/>
        <v>62 DayJuly-September 2024NHS Dumfries &amp; GallowayBreast</v>
      </c>
      <c r="B3209" t="s">
        <v>262</v>
      </c>
      <c r="C3209" t="s">
        <v>260</v>
      </c>
      <c r="D3209" t="s">
        <v>165</v>
      </c>
      <c r="E3209" t="s">
        <v>22</v>
      </c>
      <c r="F3209">
        <v>23</v>
      </c>
      <c r="G3209" t="s">
        <v>313</v>
      </c>
      <c r="H3209" t="s">
        <v>286</v>
      </c>
      <c r="I3209">
        <v>0</v>
      </c>
      <c r="J3209">
        <v>0</v>
      </c>
      <c r="K3209">
        <v>19</v>
      </c>
      <c r="L3209">
        <v>6</v>
      </c>
      <c r="M3209">
        <v>6</v>
      </c>
      <c r="N3209">
        <v>5</v>
      </c>
      <c r="O3209">
        <v>23</v>
      </c>
    </row>
    <row r="3210" spans="1:15" x14ac:dyDescent="0.25">
      <c r="A3210" t="str">
        <f t="shared" si="50"/>
        <v>62 DayJuly-September 2024NHS Dumfries &amp; GallowayBreast (screened excluded)</v>
      </c>
      <c r="B3210" t="s">
        <v>262</v>
      </c>
      <c r="C3210" t="s">
        <v>260</v>
      </c>
      <c r="D3210" t="s">
        <v>165</v>
      </c>
      <c r="E3210" t="s">
        <v>201</v>
      </c>
      <c r="F3210">
        <v>23</v>
      </c>
      <c r="G3210" t="s">
        <v>313</v>
      </c>
      <c r="H3210" t="s">
        <v>286</v>
      </c>
      <c r="I3210">
        <v>0</v>
      </c>
      <c r="J3210">
        <v>0</v>
      </c>
      <c r="K3210">
        <v>19</v>
      </c>
      <c r="L3210">
        <v>6</v>
      </c>
      <c r="M3210">
        <v>6</v>
      </c>
      <c r="N3210">
        <v>5</v>
      </c>
      <c r="O3210">
        <v>23</v>
      </c>
    </row>
    <row r="3211" spans="1:15" x14ac:dyDescent="0.25">
      <c r="A3211" t="str">
        <f t="shared" si="50"/>
        <v>62 DayJuly-September 2024NHS Dumfries &amp; GallowayCervical</v>
      </c>
      <c r="B3211" t="s">
        <v>262</v>
      </c>
      <c r="C3211" t="s">
        <v>260</v>
      </c>
      <c r="D3211" t="s">
        <v>165</v>
      </c>
      <c r="E3211" t="s">
        <v>23</v>
      </c>
      <c r="F3211">
        <v>1</v>
      </c>
      <c r="G3211" t="s">
        <v>316</v>
      </c>
      <c r="H3211" t="s">
        <v>266</v>
      </c>
      <c r="I3211">
        <v>0</v>
      </c>
      <c r="J3211" t="e">
        <v>#NUM!</v>
      </c>
      <c r="K3211">
        <v>0</v>
      </c>
      <c r="L3211">
        <v>0</v>
      </c>
      <c r="M3211">
        <v>0</v>
      </c>
    </row>
    <row r="3212" spans="1:15" x14ac:dyDescent="0.25">
      <c r="A3212" t="str">
        <f t="shared" si="50"/>
        <v>62 DayJuly-September 2024NHS Dumfries &amp; GallowayCervical (screened excluded)</v>
      </c>
      <c r="B3212" t="s">
        <v>262</v>
      </c>
      <c r="C3212" t="s">
        <v>260</v>
      </c>
      <c r="D3212" t="s">
        <v>165</v>
      </c>
      <c r="E3212" t="s">
        <v>24</v>
      </c>
      <c r="F3212">
        <v>1</v>
      </c>
      <c r="G3212" t="s">
        <v>316</v>
      </c>
      <c r="H3212" t="s">
        <v>266</v>
      </c>
      <c r="I3212">
        <v>0</v>
      </c>
      <c r="J3212" t="e">
        <v>#NUM!</v>
      </c>
      <c r="K3212">
        <v>0</v>
      </c>
      <c r="L3212">
        <v>0</v>
      </c>
      <c r="M3212">
        <v>0</v>
      </c>
    </row>
    <row r="3213" spans="1:15" x14ac:dyDescent="0.25">
      <c r="A3213" t="str">
        <f t="shared" si="50"/>
        <v>62 DayJuly-September 2024NHS Dumfries &amp; GallowayColorectal</v>
      </c>
      <c r="B3213" t="s">
        <v>262</v>
      </c>
      <c r="C3213" t="s">
        <v>260</v>
      </c>
      <c r="D3213" t="s">
        <v>165</v>
      </c>
      <c r="E3213" t="s">
        <v>26</v>
      </c>
      <c r="F3213">
        <v>29</v>
      </c>
      <c r="G3213" t="s">
        <v>311</v>
      </c>
      <c r="H3213" t="s">
        <v>334</v>
      </c>
      <c r="I3213">
        <v>0</v>
      </c>
      <c r="J3213">
        <v>0</v>
      </c>
      <c r="K3213">
        <v>16</v>
      </c>
      <c r="L3213">
        <v>3</v>
      </c>
      <c r="M3213">
        <v>3</v>
      </c>
      <c r="N3213">
        <v>50</v>
      </c>
      <c r="O3213">
        <v>42</v>
      </c>
    </row>
    <row r="3214" spans="1:15" x14ac:dyDescent="0.25">
      <c r="A3214" t="str">
        <f t="shared" si="50"/>
        <v>62 DayJuly-September 2024NHS Dumfries &amp; GallowayColorectal (screened excluded)</v>
      </c>
      <c r="B3214" t="s">
        <v>262</v>
      </c>
      <c r="C3214" t="s">
        <v>260</v>
      </c>
      <c r="D3214" t="s">
        <v>165</v>
      </c>
      <c r="E3214" t="s">
        <v>27</v>
      </c>
      <c r="F3214">
        <v>25</v>
      </c>
      <c r="G3214" t="s">
        <v>311</v>
      </c>
      <c r="H3214" t="s">
        <v>273</v>
      </c>
      <c r="I3214">
        <v>0</v>
      </c>
      <c r="J3214">
        <v>0</v>
      </c>
      <c r="K3214">
        <v>12</v>
      </c>
      <c r="L3214">
        <v>1</v>
      </c>
      <c r="M3214">
        <v>2</v>
      </c>
    </row>
    <row r="3215" spans="1:15" x14ac:dyDescent="0.25">
      <c r="A3215" t="str">
        <f t="shared" si="50"/>
        <v>62 DayJuly-September 2024NHS Dumfries &amp; GallowayColorectal (screened only)</v>
      </c>
      <c r="B3215" t="s">
        <v>262</v>
      </c>
      <c r="C3215" t="s">
        <v>260</v>
      </c>
      <c r="D3215" t="s">
        <v>165</v>
      </c>
      <c r="E3215" t="s">
        <v>28</v>
      </c>
      <c r="F3215">
        <v>4</v>
      </c>
      <c r="G3215" t="s">
        <v>266</v>
      </c>
      <c r="H3215" t="s">
        <v>313</v>
      </c>
      <c r="I3215">
        <v>0</v>
      </c>
      <c r="J3215">
        <v>0</v>
      </c>
      <c r="K3215">
        <v>4</v>
      </c>
      <c r="L3215">
        <v>2</v>
      </c>
      <c r="M3215">
        <v>1</v>
      </c>
    </row>
    <row r="3216" spans="1:15" x14ac:dyDescent="0.25">
      <c r="A3216" t="str">
        <f t="shared" si="50"/>
        <v>62 DayJuly-September 2024NHS Dumfries &amp; GallowayHead &amp; Neck</v>
      </c>
      <c r="B3216" t="s">
        <v>262</v>
      </c>
      <c r="C3216" t="s">
        <v>260</v>
      </c>
      <c r="D3216" t="s">
        <v>165</v>
      </c>
      <c r="E3216" t="s">
        <v>29</v>
      </c>
      <c r="F3216">
        <v>8</v>
      </c>
      <c r="G3216" t="s">
        <v>272</v>
      </c>
      <c r="H3216" t="s">
        <v>316</v>
      </c>
      <c r="I3216">
        <v>0</v>
      </c>
      <c r="J3216">
        <v>0</v>
      </c>
      <c r="K3216">
        <v>1</v>
      </c>
      <c r="L3216">
        <v>0</v>
      </c>
      <c r="M3216">
        <v>0</v>
      </c>
    </row>
    <row r="3217" spans="1:15" x14ac:dyDescent="0.25">
      <c r="A3217" t="str">
        <f t="shared" si="50"/>
        <v>62 DayJuly-September 2024NHS Dumfries &amp; GallowayLung</v>
      </c>
      <c r="B3217" t="s">
        <v>262</v>
      </c>
      <c r="C3217" t="s">
        <v>260</v>
      </c>
      <c r="D3217" t="s">
        <v>165</v>
      </c>
      <c r="E3217" t="s">
        <v>30</v>
      </c>
      <c r="F3217">
        <v>30</v>
      </c>
      <c r="G3217" t="s">
        <v>286</v>
      </c>
      <c r="H3217" t="s">
        <v>310</v>
      </c>
      <c r="I3217">
        <v>0</v>
      </c>
      <c r="J3217">
        <v>0</v>
      </c>
      <c r="K3217">
        <v>11</v>
      </c>
      <c r="L3217">
        <v>1</v>
      </c>
      <c r="M3217">
        <v>1</v>
      </c>
    </row>
    <row r="3218" spans="1:15" x14ac:dyDescent="0.25">
      <c r="A3218" t="str">
        <f t="shared" si="50"/>
        <v>62 DayJuly-September 2024NHS Dumfries &amp; GallowayLymphoma</v>
      </c>
      <c r="B3218" t="s">
        <v>262</v>
      </c>
      <c r="C3218" t="s">
        <v>260</v>
      </c>
      <c r="D3218" t="s">
        <v>165</v>
      </c>
      <c r="E3218" t="s">
        <v>31</v>
      </c>
      <c r="F3218">
        <v>11</v>
      </c>
      <c r="G3218" t="s">
        <v>272</v>
      </c>
      <c r="H3218" t="s">
        <v>313</v>
      </c>
      <c r="I3218">
        <v>0</v>
      </c>
      <c r="J3218">
        <v>0</v>
      </c>
      <c r="K3218">
        <v>4</v>
      </c>
      <c r="L3218">
        <v>0</v>
      </c>
      <c r="M3218">
        <v>2</v>
      </c>
    </row>
    <row r="3219" spans="1:15" x14ac:dyDescent="0.25">
      <c r="A3219" t="str">
        <f t="shared" si="50"/>
        <v>62 DayJuly-September 2024NHS Dumfries &amp; GallowayMelanoma</v>
      </c>
      <c r="B3219" t="s">
        <v>262</v>
      </c>
      <c r="C3219" t="s">
        <v>260</v>
      </c>
      <c r="D3219" t="s">
        <v>165</v>
      </c>
      <c r="E3219" t="s">
        <v>32</v>
      </c>
      <c r="F3219">
        <v>17</v>
      </c>
      <c r="G3219" t="s">
        <v>273</v>
      </c>
      <c r="H3219" t="s">
        <v>312</v>
      </c>
      <c r="I3219">
        <v>0</v>
      </c>
      <c r="J3219">
        <v>0</v>
      </c>
      <c r="K3219">
        <v>5</v>
      </c>
      <c r="L3219">
        <v>1</v>
      </c>
      <c r="M3219">
        <v>0</v>
      </c>
    </row>
    <row r="3220" spans="1:15" x14ac:dyDescent="0.25">
      <c r="A3220" t="str">
        <f t="shared" si="50"/>
        <v>62 DayJuly-September 2024NHS Dumfries &amp; GallowayOvarian</v>
      </c>
      <c r="B3220" t="s">
        <v>262</v>
      </c>
      <c r="C3220" t="s">
        <v>260</v>
      </c>
      <c r="D3220" t="s">
        <v>165</v>
      </c>
      <c r="E3220" t="s">
        <v>33</v>
      </c>
      <c r="F3220">
        <v>8</v>
      </c>
      <c r="G3220" t="s">
        <v>320</v>
      </c>
      <c r="H3220" t="s">
        <v>312</v>
      </c>
      <c r="I3220">
        <v>0</v>
      </c>
      <c r="J3220">
        <v>0</v>
      </c>
      <c r="K3220">
        <v>5</v>
      </c>
      <c r="L3220">
        <v>1</v>
      </c>
      <c r="M3220">
        <v>0</v>
      </c>
    </row>
    <row r="3221" spans="1:15" x14ac:dyDescent="0.25">
      <c r="A3221" t="str">
        <f t="shared" si="50"/>
        <v>62 DayJuly-September 2024NHS Dumfries &amp; GallowayUpper GI</v>
      </c>
      <c r="B3221" t="s">
        <v>262</v>
      </c>
      <c r="C3221" t="s">
        <v>260</v>
      </c>
      <c r="D3221" t="s">
        <v>165</v>
      </c>
      <c r="E3221" t="s">
        <v>34</v>
      </c>
      <c r="F3221">
        <v>33</v>
      </c>
      <c r="G3221" t="s">
        <v>307</v>
      </c>
      <c r="H3221" t="s">
        <v>284</v>
      </c>
      <c r="I3221">
        <v>0</v>
      </c>
      <c r="J3221">
        <v>0</v>
      </c>
      <c r="K3221">
        <v>15</v>
      </c>
      <c r="L3221">
        <v>1</v>
      </c>
      <c r="M3221">
        <v>2</v>
      </c>
    </row>
    <row r="3222" spans="1:15" x14ac:dyDescent="0.25">
      <c r="A3222" t="str">
        <f t="shared" si="50"/>
        <v>62 DayJuly-September 2024NHS Dumfries &amp; GallowayUpper GI - Hepatopancreatobiliary</v>
      </c>
      <c r="B3222" t="s">
        <v>262</v>
      </c>
      <c r="C3222" t="s">
        <v>260</v>
      </c>
      <c r="D3222" t="s">
        <v>165</v>
      </c>
      <c r="E3222" t="s">
        <v>203</v>
      </c>
      <c r="F3222">
        <v>23</v>
      </c>
      <c r="G3222" t="s">
        <v>324</v>
      </c>
      <c r="H3222" t="s">
        <v>311</v>
      </c>
      <c r="I3222">
        <v>0</v>
      </c>
      <c r="J3222">
        <v>0</v>
      </c>
      <c r="K3222">
        <v>13</v>
      </c>
      <c r="L3222">
        <v>1</v>
      </c>
      <c r="M3222">
        <v>1</v>
      </c>
    </row>
    <row r="3223" spans="1:15" x14ac:dyDescent="0.25">
      <c r="A3223" t="str">
        <f t="shared" si="50"/>
        <v>62 DayJuly-September 2024NHS Dumfries &amp; GallowayUpper GI - Oesophagogastric</v>
      </c>
      <c r="B3223" t="s">
        <v>262</v>
      </c>
      <c r="C3223" t="s">
        <v>260</v>
      </c>
      <c r="D3223" t="s">
        <v>165</v>
      </c>
      <c r="E3223" t="s">
        <v>204</v>
      </c>
      <c r="F3223">
        <v>10</v>
      </c>
      <c r="G3223" t="s">
        <v>322</v>
      </c>
      <c r="H3223" t="s">
        <v>306</v>
      </c>
      <c r="I3223">
        <v>0</v>
      </c>
      <c r="J3223">
        <v>0</v>
      </c>
      <c r="K3223">
        <v>2</v>
      </c>
      <c r="L3223">
        <v>0</v>
      </c>
      <c r="M3223">
        <v>1</v>
      </c>
    </row>
    <row r="3224" spans="1:15" x14ac:dyDescent="0.25">
      <c r="A3224" t="str">
        <f t="shared" si="50"/>
        <v>62 DayJuly-September 2024NHS Dumfries &amp; GallowayUrological</v>
      </c>
      <c r="B3224" t="s">
        <v>262</v>
      </c>
      <c r="C3224" t="s">
        <v>260</v>
      </c>
      <c r="D3224" t="s">
        <v>165</v>
      </c>
      <c r="E3224" t="s">
        <v>205</v>
      </c>
      <c r="F3224">
        <v>82</v>
      </c>
      <c r="G3224" t="s">
        <v>423</v>
      </c>
      <c r="H3224" t="s">
        <v>292</v>
      </c>
      <c r="I3224">
        <v>0</v>
      </c>
      <c r="J3224">
        <v>0</v>
      </c>
      <c r="K3224">
        <v>40</v>
      </c>
      <c r="L3224">
        <v>4</v>
      </c>
      <c r="M3224">
        <v>11</v>
      </c>
      <c r="N3224">
        <v>15</v>
      </c>
      <c r="O3224">
        <v>39</v>
      </c>
    </row>
    <row r="3225" spans="1:15" x14ac:dyDescent="0.25">
      <c r="A3225" t="str">
        <f t="shared" si="50"/>
        <v>62 DayJuly-September 2024NHS Dumfries &amp; GallowayUrology - Bladder</v>
      </c>
      <c r="B3225" t="s">
        <v>262</v>
      </c>
      <c r="C3225" t="s">
        <v>260</v>
      </c>
      <c r="D3225" t="s">
        <v>165</v>
      </c>
      <c r="E3225" t="s">
        <v>206</v>
      </c>
      <c r="F3225">
        <v>10</v>
      </c>
      <c r="G3225" t="s">
        <v>320</v>
      </c>
      <c r="H3225" t="s">
        <v>272</v>
      </c>
      <c r="I3225">
        <v>0</v>
      </c>
      <c r="J3225">
        <v>0</v>
      </c>
      <c r="K3225">
        <v>7</v>
      </c>
      <c r="L3225">
        <v>0</v>
      </c>
      <c r="M3225">
        <v>3</v>
      </c>
      <c r="O3225">
        <v>26</v>
      </c>
    </row>
    <row r="3226" spans="1:15" x14ac:dyDescent="0.25">
      <c r="A3226" t="str">
        <f t="shared" si="50"/>
        <v>62 DayJuly-September 2024NHS Dumfries &amp; GallowayUrology - Other</v>
      </c>
      <c r="B3226" t="s">
        <v>262</v>
      </c>
      <c r="C3226" t="s">
        <v>260</v>
      </c>
      <c r="D3226" t="s">
        <v>165</v>
      </c>
      <c r="E3226" t="s">
        <v>207</v>
      </c>
      <c r="F3226">
        <v>11</v>
      </c>
      <c r="G3226" t="s">
        <v>274</v>
      </c>
      <c r="H3226" t="s">
        <v>312</v>
      </c>
      <c r="I3226">
        <v>0</v>
      </c>
      <c r="J3226">
        <v>0</v>
      </c>
      <c r="K3226">
        <v>5</v>
      </c>
      <c r="L3226">
        <v>0</v>
      </c>
      <c r="M3226">
        <v>2</v>
      </c>
    </row>
    <row r="3227" spans="1:15" x14ac:dyDescent="0.25">
      <c r="A3227" t="str">
        <f t="shared" si="50"/>
        <v>62 DayJuly-September 2024NHS Dumfries &amp; GallowayUrology - Prostate</v>
      </c>
      <c r="B3227" t="s">
        <v>262</v>
      </c>
      <c r="C3227" t="s">
        <v>260</v>
      </c>
      <c r="D3227" t="s">
        <v>165</v>
      </c>
      <c r="E3227" t="s">
        <v>208</v>
      </c>
      <c r="F3227">
        <v>61</v>
      </c>
      <c r="G3227" t="s">
        <v>323</v>
      </c>
      <c r="H3227" t="s">
        <v>327</v>
      </c>
      <c r="I3227">
        <v>0</v>
      </c>
      <c r="J3227">
        <v>0</v>
      </c>
      <c r="K3227">
        <v>28</v>
      </c>
      <c r="L3227">
        <v>4</v>
      </c>
      <c r="M3227">
        <v>6</v>
      </c>
      <c r="N3227">
        <v>15</v>
      </c>
      <c r="O3227">
        <v>40</v>
      </c>
    </row>
    <row r="3228" spans="1:15" x14ac:dyDescent="0.25">
      <c r="A3228" t="str">
        <f t="shared" si="50"/>
        <v>62 DayJuly-September 2024NHS FifeAll Cancer Types*</v>
      </c>
      <c r="B3228" t="s">
        <v>262</v>
      </c>
      <c r="C3228" t="s">
        <v>260</v>
      </c>
      <c r="D3228" t="s">
        <v>166</v>
      </c>
      <c r="E3228" t="s">
        <v>198</v>
      </c>
      <c r="F3228">
        <v>446</v>
      </c>
      <c r="G3228" t="s">
        <v>616</v>
      </c>
      <c r="H3228" t="s">
        <v>635</v>
      </c>
      <c r="I3228">
        <v>10</v>
      </c>
      <c r="J3228">
        <v>3.9370078740157499</v>
      </c>
      <c r="K3228">
        <v>244</v>
      </c>
      <c r="L3228">
        <v>28</v>
      </c>
      <c r="M3228">
        <v>85</v>
      </c>
      <c r="N3228">
        <v>14</v>
      </c>
      <c r="O3228">
        <v>22</v>
      </c>
    </row>
    <row r="3229" spans="1:15" x14ac:dyDescent="0.25">
      <c r="A3229" t="str">
        <f t="shared" si="50"/>
        <v>62 DayJuly-September 2024NHS FifeAll Cancer Types* (screened excluded)</v>
      </c>
      <c r="B3229" t="s">
        <v>262</v>
      </c>
      <c r="C3229" t="s">
        <v>260</v>
      </c>
      <c r="D3229" t="s">
        <v>166</v>
      </c>
      <c r="E3229" t="s">
        <v>199</v>
      </c>
      <c r="F3229">
        <v>430</v>
      </c>
      <c r="G3229" t="s">
        <v>616</v>
      </c>
      <c r="H3229" t="s">
        <v>487</v>
      </c>
      <c r="I3229">
        <v>9</v>
      </c>
      <c r="J3229">
        <v>3.7815126050420198</v>
      </c>
      <c r="K3229">
        <v>229</v>
      </c>
      <c r="L3229">
        <v>25</v>
      </c>
      <c r="M3229">
        <v>75</v>
      </c>
      <c r="N3229">
        <v>14</v>
      </c>
      <c r="O3229">
        <v>22</v>
      </c>
    </row>
    <row r="3230" spans="1:15" x14ac:dyDescent="0.25">
      <c r="A3230" t="str">
        <f t="shared" si="50"/>
        <v>62 DayJuly-September 2024NHS FifeAll Cancer Types* (screened only)</v>
      </c>
      <c r="B3230" t="s">
        <v>262</v>
      </c>
      <c r="C3230" t="s">
        <v>260</v>
      </c>
      <c r="D3230" t="s">
        <v>166</v>
      </c>
      <c r="E3230" t="s">
        <v>200</v>
      </c>
      <c r="F3230">
        <v>16</v>
      </c>
      <c r="G3230" t="s">
        <v>266</v>
      </c>
      <c r="H3230" t="s">
        <v>334</v>
      </c>
      <c r="I3230">
        <v>1</v>
      </c>
      <c r="J3230">
        <v>6.25</v>
      </c>
      <c r="K3230">
        <v>15</v>
      </c>
      <c r="L3230">
        <v>3</v>
      </c>
      <c r="M3230">
        <v>10</v>
      </c>
      <c r="N3230">
        <v>17</v>
      </c>
      <c r="O3230">
        <v>24</v>
      </c>
    </row>
    <row r="3231" spans="1:15" x14ac:dyDescent="0.25">
      <c r="A3231" t="str">
        <f t="shared" si="50"/>
        <v>62 DayJuly-September 2024NHS FifeBreast</v>
      </c>
      <c r="B3231" t="s">
        <v>262</v>
      </c>
      <c r="C3231" t="s">
        <v>260</v>
      </c>
      <c r="D3231" t="s">
        <v>166</v>
      </c>
      <c r="E3231" t="s">
        <v>22</v>
      </c>
      <c r="F3231">
        <v>46</v>
      </c>
      <c r="G3231" t="s">
        <v>287</v>
      </c>
      <c r="H3231" t="s">
        <v>280</v>
      </c>
      <c r="I3231">
        <v>0</v>
      </c>
      <c r="J3231">
        <v>0</v>
      </c>
      <c r="K3231">
        <v>32</v>
      </c>
      <c r="L3231">
        <v>3</v>
      </c>
      <c r="M3231">
        <v>15</v>
      </c>
      <c r="N3231">
        <v>7</v>
      </c>
      <c r="O3231">
        <v>14</v>
      </c>
    </row>
    <row r="3232" spans="1:15" x14ac:dyDescent="0.25">
      <c r="A3232" t="str">
        <f t="shared" si="50"/>
        <v>62 DayJuly-September 2024NHS FifeBreast (screened excluded)</v>
      </c>
      <c r="B3232" t="s">
        <v>262</v>
      </c>
      <c r="C3232" t="s">
        <v>260</v>
      </c>
      <c r="D3232" t="s">
        <v>166</v>
      </c>
      <c r="E3232" t="s">
        <v>201</v>
      </c>
      <c r="F3232">
        <v>46</v>
      </c>
      <c r="G3232" t="s">
        <v>287</v>
      </c>
      <c r="H3232" t="s">
        <v>280</v>
      </c>
      <c r="I3232">
        <v>0</v>
      </c>
      <c r="J3232">
        <v>0</v>
      </c>
      <c r="K3232">
        <v>32</v>
      </c>
      <c r="L3232">
        <v>3</v>
      </c>
      <c r="M3232">
        <v>15</v>
      </c>
      <c r="N3232">
        <v>7</v>
      </c>
      <c r="O3232">
        <v>14</v>
      </c>
    </row>
    <row r="3233" spans="1:15" x14ac:dyDescent="0.25">
      <c r="A3233" t="str">
        <f t="shared" si="50"/>
        <v>62 DayJuly-September 2024NHS FifeCervical</v>
      </c>
      <c r="B3233" t="s">
        <v>262</v>
      </c>
      <c r="C3233" t="s">
        <v>260</v>
      </c>
      <c r="D3233" t="s">
        <v>166</v>
      </c>
      <c r="E3233" t="s">
        <v>23</v>
      </c>
      <c r="F3233">
        <v>1</v>
      </c>
      <c r="G3233" t="s">
        <v>266</v>
      </c>
      <c r="H3233" t="s">
        <v>316</v>
      </c>
      <c r="I3233">
        <v>0</v>
      </c>
      <c r="J3233">
        <v>0</v>
      </c>
      <c r="K3233">
        <v>1</v>
      </c>
      <c r="L3233">
        <v>0</v>
      </c>
      <c r="M3233">
        <v>0</v>
      </c>
    </row>
    <row r="3234" spans="1:15" x14ac:dyDescent="0.25">
      <c r="A3234" t="str">
        <f t="shared" si="50"/>
        <v>62 DayJuly-September 2024NHS FifeCervical (screened only)</v>
      </c>
      <c r="B3234" t="s">
        <v>262</v>
      </c>
      <c r="C3234" t="s">
        <v>260</v>
      </c>
      <c r="D3234" t="s">
        <v>166</v>
      </c>
      <c r="E3234" t="s">
        <v>25</v>
      </c>
      <c r="F3234">
        <v>1</v>
      </c>
      <c r="G3234" t="s">
        <v>266</v>
      </c>
      <c r="H3234" t="s">
        <v>316</v>
      </c>
      <c r="I3234">
        <v>0</v>
      </c>
      <c r="J3234">
        <v>0</v>
      </c>
      <c r="K3234">
        <v>1</v>
      </c>
      <c r="L3234">
        <v>0</v>
      </c>
      <c r="M3234">
        <v>0</v>
      </c>
    </row>
    <row r="3235" spans="1:15" x14ac:dyDescent="0.25">
      <c r="A3235" t="str">
        <f t="shared" si="50"/>
        <v>62 DayJuly-September 2024NHS FifeColorectal</v>
      </c>
      <c r="B3235" t="s">
        <v>262</v>
      </c>
      <c r="C3235" t="s">
        <v>260</v>
      </c>
      <c r="D3235" t="s">
        <v>166</v>
      </c>
      <c r="E3235" t="s">
        <v>26</v>
      </c>
      <c r="F3235">
        <v>69</v>
      </c>
      <c r="G3235" t="s">
        <v>287</v>
      </c>
      <c r="H3235" t="s">
        <v>488</v>
      </c>
      <c r="I3235">
        <v>3</v>
      </c>
      <c r="J3235">
        <v>5.4545454545454497</v>
      </c>
      <c r="K3235">
        <v>52</v>
      </c>
      <c r="L3235">
        <v>5</v>
      </c>
      <c r="M3235">
        <v>24</v>
      </c>
      <c r="N3235">
        <v>17</v>
      </c>
      <c r="O3235">
        <v>22</v>
      </c>
    </row>
    <row r="3236" spans="1:15" x14ac:dyDescent="0.25">
      <c r="A3236" t="str">
        <f t="shared" si="50"/>
        <v>62 DayJuly-September 2024NHS FifeColorectal (screened excluded)</v>
      </c>
      <c r="B3236" t="s">
        <v>262</v>
      </c>
      <c r="C3236" t="s">
        <v>260</v>
      </c>
      <c r="D3236" t="s">
        <v>166</v>
      </c>
      <c r="E3236" t="s">
        <v>27</v>
      </c>
      <c r="F3236">
        <v>54</v>
      </c>
      <c r="G3236" t="s">
        <v>287</v>
      </c>
      <c r="H3236" t="s">
        <v>292</v>
      </c>
      <c r="I3236">
        <v>2</v>
      </c>
      <c r="J3236">
        <v>5</v>
      </c>
      <c r="K3236">
        <v>38</v>
      </c>
      <c r="L3236">
        <v>2</v>
      </c>
      <c r="M3236">
        <v>14</v>
      </c>
      <c r="O3236">
        <v>22</v>
      </c>
    </row>
    <row r="3237" spans="1:15" x14ac:dyDescent="0.25">
      <c r="A3237" t="str">
        <f t="shared" si="50"/>
        <v>62 DayJuly-September 2024NHS FifeColorectal (screened only)</v>
      </c>
      <c r="B3237" t="s">
        <v>262</v>
      </c>
      <c r="C3237" t="s">
        <v>260</v>
      </c>
      <c r="D3237" t="s">
        <v>166</v>
      </c>
      <c r="E3237" t="s">
        <v>28</v>
      </c>
      <c r="F3237">
        <v>15</v>
      </c>
      <c r="G3237" t="s">
        <v>266</v>
      </c>
      <c r="H3237" t="s">
        <v>284</v>
      </c>
      <c r="I3237">
        <v>1</v>
      </c>
      <c r="J3237">
        <v>6.6666666666666696</v>
      </c>
      <c r="K3237">
        <v>14</v>
      </c>
      <c r="L3237">
        <v>3</v>
      </c>
      <c r="M3237">
        <v>10</v>
      </c>
      <c r="N3237">
        <v>17</v>
      </c>
      <c r="O3237">
        <v>24</v>
      </c>
    </row>
    <row r="3238" spans="1:15" x14ac:dyDescent="0.25">
      <c r="A3238" t="str">
        <f t="shared" si="50"/>
        <v>62 DayJuly-September 2024NHS FifeHead &amp; Neck</v>
      </c>
      <c r="B3238" t="s">
        <v>262</v>
      </c>
      <c r="C3238" t="s">
        <v>260</v>
      </c>
      <c r="D3238" t="s">
        <v>166</v>
      </c>
      <c r="E3238" t="s">
        <v>29</v>
      </c>
      <c r="F3238">
        <v>13</v>
      </c>
      <c r="G3238" t="s">
        <v>272</v>
      </c>
      <c r="H3238" t="s">
        <v>274</v>
      </c>
      <c r="I3238">
        <v>0</v>
      </c>
      <c r="J3238">
        <v>0</v>
      </c>
      <c r="K3238">
        <v>6</v>
      </c>
      <c r="L3238">
        <v>2</v>
      </c>
      <c r="M3238">
        <v>5</v>
      </c>
      <c r="O3238">
        <v>40</v>
      </c>
    </row>
    <row r="3239" spans="1:15" x14ac:dyDescent="0.25">
      <c r="A3239" t="str">
        <f t="shared" si="50"/>
        <v>62 DayJuly-September 2024NHS FifeLung</v>
      </c>
      <c r="B3239" t="s">
        <v>262</v>
      </c>
      <c r="C3239" t="s">
        <v>260</v>
      </c>
      <c r="D3239" t="s">
        <v>166</v>
      </c>
      <c r="E3239" t="s">
        <v>30</v>
      </c>
      <c r="F3239">
        <v>84</v>
      </c>
      <c r="G3239" t="s">
        <v>462</v>
      </c>
      <c r="H3239" t="s">
        <v>329</v>
      </c>
      <c r="I3239">
        <v>3</v>
      </c>
      <c r="J3239">
        <v>7.3170731707317103</v>
      </c>
      <c r="K3239">
        <v>38</v>
      </c>
      <c r="L3239">
        <v>2</v>
      </c>
      <c r="M3239">
        <v>15</v>
      </c>
      <c r="O3239">
        <v>23</v>
      </c>
    </row>
    <row r="3240" spans="1:15" x14ac:dyDescent="0.25">
      <c r="A3240" t="str">
        <f t="shared" si="50"/>
        <v>62 DayJuly-September 2024NHS FifeLymphoma</v>
      </c>
      <c r="B3240" t="s">
        <v>262</v>
      </c>
      <c r="C3240" t="s">
        <v>260</v>
      </c>
      <c r="D3240" t="s">
        <v>166</v>
      </c>
      <c r="E3240" t="s">
        <v>31</v>
      </c>
      <c r="F3240">
        <v>28</v>
      </c>
      <c r="G3240" t="s">
        <v>328</v>
      </c>
      <c r="H3240" t="s">
        <v>306</v>
      </c>
      <c r="I3240">
        <v>0</v>
      </c>
      <c r="J3240">
        <v>0</v>
      </c>
      <c r="K3240">
        <v>2</v>
      </c>
      <c r="L3240">
        <v>0</v>
      </c>
      <c r="M3240">
        <v>1</v>
      </c>
    </row>
    <row r="3241" spans="1:15" x14ac:dyDescent="0.25">
      <c r="A3241" t="str">
        <f t="shared" si="50"/>
        <v>62 DayJuly-September 2024NHS FifeMelanoma</v>
      </c>
      <c r="B3241" t="s">
        <v>262</v>
      </c>
      <c r="C3241" t="s">
        <v>260</v>
      </c>
      <c r="D3241" t="s">
        <v>166</v>
      </c>
      <c r="E3241" t="s">
        <v>32</v>
      </c>
      <c r="F3241">
        <v>19</v>
      </c>
      <c r="G3241" t="s">
        <v>321</v>
      </c>
      <c r="H3241" t="s">
        <v>324</v>
      </c>
      <c r="I3241">
        <v>0</v>
      </c>
      <c r="J3241">
        <v>0</v>
      </c>
      <c r="K3241">
        <v>10</v>
      </c>
      <c r="L3241">
        <v>1</v>
      </c>
      <c r="M3241">
        <v>0</v>
      </c>
    </row>
    <row r="3242" spans="1:15" x14ac:dyDescent="0.25">
      <c r="A3242" t="str">
        <f t="shared" si="50"/>
        <v>62 DayJuly-September 2024NHS FifeOvarian</v>
      </c>
      <c r="B3242" t="s">
        <v>262</v>
      </c>
      <c r="C3242" t="s">
        <v>260</v>
      </c>
      <c r="D3242" t="s">
        <v>166</v>
      </c>
      <c r="E3242" t="s">
        <v>33</v>
      </c>
      <c r="F3242">
        <v>8</v>
      </c>
      <c r="G3242" t="s">
        <v>320</v>
      </c>
      <c r="H3242" t="s">
        <v>312</v>
      </c>
      <c r="I3242">
        <v>1</v>
      </c>
      <c r="J3242">
        <v>20</v>
      </c>
      <c r="K3242">
        <v>4</v>
      </c>
      <c r="L3242">
        <v>0</v>
      </c>
      <c r="M3242">
        <v>1</v>
      </c>
    </row>
    <row r="3243" spans="1:15" x14ac:dyDescent="0.25">
      <c r="A3243" t="str">
        <f t="shared" si="50"/>
        <v>62 DayJuly-September 2024NHS FifeUpper GI</v>
      </c>
      <c r="B3243" t="s">
        <v>262</v>
      </c>
      <c r="C3243" t="s">
        <v>260</v>
      </c>
      <c r="D3243" t="s">
        <v>166</v>
      </c>
      <c r="E3243" t="s">
        <v>34</v>
      </c>
      <c r="F3243">
        <v>48</v>
      </c>
      <c r="G3243" t="s">
        <v>336</v>
      </c>
      <c r="H3243" t="s">
        <v>327</v>
      </c>
      <c r="I3243">
        <v>2</v>
      </c>
      <c r="J3243">
        <v>7.1428571428571397</v>
      </c>
      <c r="K3243">
        <v>26</v>
      </c>
      <c r="L3243">
        <v>2</v>
      </c>
      <c r="M3243">
        <v>3</v>
      </c>
      <c r="O3243">
        <v>12</v>
      </c>
    </row>
    <row r="3244" spans="1:15" x14ac:dyDescent="0.25">
      <c r="A3244" t="str">
        <f t="shared" si="50"/>
        <v>62 DayJuly-September 2024NHS FifeUpper GI - Hepatopancreatobiliary</v>
      </c>
      <c r="B3244" t="s">
        <v>262</v>
      </c>
      <c r="C3244" t="s">
        <v>260</v>
      </c>
      <c r="D3244" t="s">
        <v>166</v>
      </c>
      <c r="E3244" t="s">
        <v>203</v>
      </c>
      <c r="F3244">
        <v>23</v>
      </c>
      <c r="G3244" t="s">
        <v>272</v>
      </c>
      <c r="H3244" t="s">
        <v>334</v>
      </c>
      <c r="I3244">
        <v>1</v>
      </c>
      <c r="J3244">
        <v>6.25</v>
      </c>
      <c r="K3244">
        <v>15</v>
      </c>
      <c r="L3244">
        <v>1</v>
      </c>
      <c r="M3244">
        <v>0</v>
      </c>
    </row>
    <row r="3245" spans="1:15" x14ac:dyDescent="0.25">
      <c r="A3245" t="str">
        <f t="shared" si="50"/>
        <v>62 DayJuly-September 2024NHS FifeUpper GI - Oesophagogastric</v>
      </c>
      <c r="B3245" t="s">
        <v>262</v>
      </c>
      <c r="C3245" t="s">
        <v>260</v>
      </c>
      <c r="D3245" t="s">
        <v>166</v>
      </c>
      <c r="E3245" t="s">
        <v>204</v>
      </c>
      <c r="F3245">
        <v>25</v>
      </c>
      <c r="G3245" t="s">
        <v>311</v>
      </c>
      <c r="H3245" t="s">
        <v>273</v>
      </c>
      <c r="I3245">
        <v>1</v>
      </c>
      <c r="J3245">
        <v>8.3333333333333304</v>
      </c>
      <c r="K3245">
        <v>11</v>
      </c>
      <c r="L3245">
        <v>1</v>
      </c>
      <c r="M3245">
        <v>3</v>
      </c>
      <c r="O3245">
        <v>12</v>
      </c>
    </row>
    <row r="3246" spans="1:15" x14ac:dyDescent="0.25">
      <c r="A3246" t="str">
        <f t="shared" si="50"/>
        <v>62 DayJuly-September 2024NHS FifeUrological</v>
      </c>
      <c r="B3246" t="s">
        <v>262</v>
      </c>
      <c r="C3246" t="s">
        <v>260</v>
      </c>
      <c r="D3246" t="s">
        <v>166</v>
      </c>
      <c r="E3246" t="s">
        <v>205</v>
      </c>
      <c r="F3246">
        <v>130</v>
      </c>
      <c r="G3246" t="s">
        <v>436</v>
      </c>
      <c r="H3246" t="s">
        <v>393</v>
      </c>
      <c r="I3246">
        <v>1</v>
      </c>
      <c r="J3246">
        <v>1.35135135135135</v>
      </c>
      <c r="K3246">
        <v>73</v>
      </c>
      <c r="L3246">
        <v>13</v>
      </c>
      <c r="M3246">
        <v>21</v>
      </c>
      <c r="N3246">
        <v>18</v>
      </c>
      <c r="O3246">
        <v>27</v>
      </c>
    </row>
    <row r="3247" spans="1:15" x14ac:dyDescent="0.25">
      <c r="A3247" t="str">
        <f t="shared" si="50"/>
        <v>62 DayJuly-September 2024NHS FifeUrology - Bladder</v>
      </c>
      <c r="B3247" t="s">
        <v>262</v>
      </c>
      <c r="C3247" t="s">
        <v>260</v>
      </c>
      <c r="D3247" t="s">
        <v>166</v>
      </c>
      <c r="E3247" t="s">
        <v>206</v>
      </c>
      <c r="F3247">
        <v>15</v>
      </c>
      <c r="G3247" t="s">
        <v>274</v>
      </c>
      <c r="H3247" t="s">
        <v>321</v>
      </c>
      <c r="I3247">
        <v>0</v>
      </c>
      <c r="J3247">
        <v>0</v>
      </c>
      <c r="K3247">
        <v>9</v>
      </c>
      <c r="L3247">
        <v>0</v>
      </c>
      <c r="M3247">
        <v>2</v>
      </c>
    </row>
    <row r="3248" spans="1:15" x14ac:dyDescent="0.25">
      <c r="A3248" t="str">
        <f t="shared" si="50"/>
        <v>62 DayJuly-September 2024NHS FifeUrology - Other</v>
      </c>
      <c r="B3248" t="s">
        <v>262</v>
      </c>
      <c r="C3248" t="s">
        <v>260</v>
      </c>
      <c r="D3248" t="s">
        <v>166</v>
      </c>
      <c r="E3248" t="s">
        <v>207</v>
      </c>
      <c r="F3248">
        <v>24</v>
      </c>
      <c r="G3248" t="s">
        <v>326</v>
      </c>
      <c r="H3248" t="s">
        <v>320</v>
      </c>
      <c r="I3248">
        <v>0</v>
      </c>
      <c r="J3248">
        <v>0</v>
      </c>
      <c r="K3248">
        <v>3</v>
      </c>
      <c r="L3248">
        <v>0</v>
      </c>
      <c r="M3248">
        <v>1</v>
      </c>
    </row>
    <row r="3249" spans="1:15" x14ac:dyDescent="0.25">
      <c r="A3249" t="str">
        <f t="shared" si="50"/>
        <v>62 DayJuly-September 2024NHS FifeUrology - Prostate</v>
      </c>
      <c r="B3249" t="s">
        <v>262</v>
      </c>
      <c r="C3249" t="s">
        <v>260</v>
      </c>
      <c r="D3249" t="s">
        <v>166</v>
      </c>
      <c r="E3249" t="s">
        <v>208</v>
      </c>
      <c r="F3249">
        <v>91</v>
      </c>
      <c r="G3249" t="s">
        <v>344</v>
      </c>
      <c r="H3249" t="s">
        <v>358</v>
      </c>
      <c r="I3249">
        <v>1</v>
      </c>
      <c r="J3249">
        <v>1.61290322580645</v>
      </c>
      <c r="K3249">
        <v>61</v>
      </c>
      <c r="L3249">
        <v>13</v>
      </c>
      <c r="M3249">
        <v>18</v>
      </c>
      <c r="N3249">
        <v>18</v>
      </c>
      <c r="O3249">
        <v>26</v>
      </c>
    </row>
    <row r="3250" spans="1:15" x14ac:dyDescent="0.25">
      <c r="A3250" t="str">
        <f t="shared" si="50"/>
        <v>62 DayJuly-September 2024NHS Forth ValleyAll Cancer Types*</v>
      </c>
      <c r="B3250" t="s">
        <v>262</v>
      </c>
      <c r="C3250" t="s">
        <v>260</v>
      </c>
      <c r="D3250" t="s">
        <v>167</v>
      </c>
      <c r="E3250" t="s">
        <v>198</v>
      </c>
      <c r="F3250">
        <v>351</v>
      </c>
      <c r="G3250" t="s">
        <v>426</v>
      </c>
      <c r="H3250" t="s">
        <v>413</v>
      </c>
      <c r="I3250">
        <v>8</v>
      </c>
      <c r="J3250">
        <v>3.4042553191489402</v>
      </c>
      <c r="K3250">
        <v>227</v>
      </c>
      <c r="L3250">
        <v>44</v>
      </c>
      <c r="M3250">
        <v>52</v>
      </c>
      <c r="N3250">
        <v>8</v>
      </c>
      <c r="O3250">
        <v>18</v>
      </c>
    </row>
    <row r="3251" spans="1:15" x14ac:dyDescent="0.25">
      <c r="A3251" t="str">
        <f t="shared" si="50"/>
        <v>62 DayJuly-September 2024NHS Forth ValleyAll Cancer Types* (screened excluded)</v>
      </c>
      <c r="B3251" t="s">
        <v>262</v>
      </c>
      <c r="C3251" t="s">
        <v>260</v>
      </c>
      <c r="D3251" t="s">
        <v>167</v>
      </c>
      <c r="E3251" t="s">
        <v>199</v>
      </c>
      <c r="F3251">
        <v>345</v>
      </c>
      <c r="G3251" t="s">
        <v>426</v>
      </c>
      <c r="H3251" t="s">
        <v>606</v>
      </c>
      <c r="I3251">
        <v>8</v>
      </c>
      <c r="J3251">
        <v>3.4934497816593901</v>
      </c>
      <c r="K3251">
        <v>221</v>
      </c>
      <c r="L3251">
        <v>43</v>
      </c>
      <c r="M3251">
        <v>48</v>
      </c>
      <c r="N3251">
        <v>9</v>
      </c>
      <c r="O3251">
        <v>18</v>
      </c>
    </row>
    <row r="3252" spans="1:15" x14ac:dyDescent="0.25">
      <c r="A3252" t="str">
        <f t="shared" si="50"/>
        <v>62 DayJuly-September 2024NHS Forth ValleyAll Cancer Types* (screened only)</v>
      </c>
      <c r="B3252" t="s">
        <v>262</v>
      </c>
      <c r="C3252" t="s">
        <v>260</v>
      </c>
      <c r="D3252" t="s">
        <v>167</v>
      </c>
      <c r="E3252" t="s">
        <v>200</v>
      </c>
      <c r="F3252">
        <v>6</v>
      </c>
      <c r="G3252" t="s">
        <v>266</v>
      </c>
      <c r="H3252" t="s">
        <v>274</v>
      </c>
      <c r="I3252">
        <v>0</v>
      </c>
      <c r="J3252">
        <v>0</v>
      </c>
      <c r="K3252">
        <v>6</v>
      </c>
      <c r="L3252">
        <v>1</v>
      </c>
      <c r="M3252">
        <v>4</v>
      </c>
      <c r="O3252">
        <v>29</v>
      </c>
    </row>
    <row r="3253" spans="1:15" x14ac:dyDescent="0.25">
      <c r="A3253" t="str">
        <f t="shared" si="50"/>
        <v>62 DayJuly-September 2024NHS Forth ValleyBreast</v>
      </c>
      <c r="B3253" t="s">
        <v>262</v>
      </c>
      <c r="C3253" t="s">
        <v>260</v>
      </c>
      <c r="D3253" t="s">
        <v>167</v>
      </c>
      <c r="E3253" t="s">
        <v>22</v>
      </c>
      <c r="F3253">
        <v>51</v>
      </c>
      <c r="G3253" t="s">
        <v>321</v>
      </c>
      <c r="H3253" t="s">
        <v>423</v>
      </c>
      <c r="I3253">
        <v>0</v>
      </c>
      <c r="J3253">
        <v>0</v>
      </c>
      <c r="K3253">
        <v>42</v>
      </c>
      <c r="L3253">
        <v>7</v>
      </c>
      <c r="M3253">
        <v>5</v>
      </c>
      <c r="N3253">
        <v>7</v>
      </c>
      <c r="O3253">
        <v>18</v>
      </c>
    </row>
    <row r="3254" spans="1:15" x14ac:dyDescent="0.25">
      <c r="A3254" t="str">
        <f t="shared" si="50"/>
        <v>62 DayJuly-September 2024NHS Forth ValleyBreast (screened excluded)</v>
      </c>
      <c r="B3254" t="s">
        <v>262</v>
      </c>
      <c r="C3254" t="s">
        <v>260</v>
      </c>
      <c r="D3254" t="s">
        <v>167</v>
      </c>
      <c r="E3254" t="s">
        <v>201</v>
      </c>
      <c r="F3254">
        <v>51</v>
      </c>
      <c r="G3254" t="s">
        <v>321</v>
      </c>
      <c r="H3254" t="s">
        <v>423</v>
      </c>
      <c r="I3254">
        <v>0</v>
      </c>
      <c r="J3254">
        <v>0</v>
      </c>
      <c r="K3254">
        <v>42</v>
      </c>
      <c r="L3254">
        <v>7</v>
      </c>
      <c r="M3254">
        <v>5</v>
      </c>
      <c r="N3254">
        <v>7</v>
      </c>
      <c r="O3254">
        <v>18</v>
      </c>
    </row>
    <row r="3255" spans="1:15" x14ac:dyDescent="0.25">
      <c r="A3255" t="str">
        <f t="shared" si="50"/>
        <v>62 DayJuly-September 2024NHS Forth ValleyCervical</v>
      </c>
      <c r="B3255" t="s">
        <v>262</v>
      </c>
      <c r="C3255" t="s">
        <v>260</v>
      </c>
      <c r="D3255" t="s">
        <v>167</v>
      </c>
      <c r="E3255" t="s">
        <v>23</v>
      </c>
      <c r="F3255">
        <v>3</v>
      </c>
      <c r="G3255" t="s">
        <v>266</v>
      </c>
      <c r="H3255" t="s">
        <v>320</v>
      </c>
      <c r="I3255">
        <v>1</v>
      </c>
      <c r="J3255">
        <v>33.3333333333333</v>
      </c>
      <c r="K3255">
        <v>2</v>
      </c>
      <c r="L3255">
        <v>0</v>
      </c>
      <c r="M3255">
        <v>0</v>
      </c>
    </row>
    <row r="3256" spans="1:15" x14ac:dyDescent="0.25">
      <c r="A3256" t="str">
        <f t="shared" si="50"/>
        <v>62 DayJuly-September 2024NHS Forth ValleyCervical (screened excluded)</v>
      </c>
      <c r="B3256" t="s">
        <v>262</v>
      </c>
      <c r="C3256" t="s">
        <v>260</v>
      </c>
      <c r="D3256" t="s">
        <v>167</v>
      </c>
      <c r="E3256" t="s">
        <v>24</v>
      </c>
      <c r="F3256">
        <v>2</v>
      </c>
      <c r="G3256" t="s">
        <v>266</v>
      </c>
      <c r="H3256" t="s">
        <v>306</v>
      </c>
      <c r="I3256">
        <v>1</v>
      </c>
      <c r="J3256">
        <v>50</v>
      </c>
      <c r="K3256">
        <v>1</v>
      </c>
      <c r="L3256">
        <v>0</v>
      </c>
      <c r="M3256">
        <v>0</v>
      </c>
    </row>
    <row r="3257" spans="1:15" x14ac:dyDescent="0.25">
      <c r="A3257" t="str">
        <f t="shared" si="50"/>
        <v>62 DayJuly-September 2024NHS Forth ValleyCervical (screened only)</v>
      </c>
      <c r="B3257" t="s">
        <v>262</v>
      </c>
      <c r="C3257" t="s">
        <v>260</v>
      </c>
      <c r="D3257" t="s">
        <v>167</v>
      </c>
      <c r="E3257" t="s">
        <v>25</v>
      </c>
      <c r="F3257">
        <v>1</v>
      </c>
      <c r="G3257" t="s">
        <v>266</v>
      </c>
      <c r="H3257" t="s">
        <v>316</v>
      </c>
      <c r="I3257">
        <v>0</v>
      </c>
      <c r="J3257">
        <v>0</v>
      </c>
      <c r="K3257">
        <v>1</v>
      </c>
      <c r="L3257">
        <v>0</v>
      </c>
      <c r="M3257">
        <v>0</v>
      </c>
    </row>
    <row r="3258" spans="1:15" x14ac:dyDescent="0.25">
      <c r="A3258" t="str">
        <f t="shared" si="50"/>
        <v>62 DayJuly-September 2024NHS Forth ValleyColorectal</v>
      </c>
      <c r="B3258" t="s">
        <v>262</v>
      </c>
      <c r="C3258" t="s">
        <v>260</v>
      </c>
      <c r="D3258" t="s">
        <v>167</v>
      </c>
      <c r="E3258" t="s">
        <v>26</v>
      </c>
      <c r="F3258">
        <v>43</v>
      </c>
      <c r="G3258" t="s">
        <v>310</v>
      </c>
      <c r="H3258" t="s">
        <v>280</v>
      </c>
      <c r="I3258">
        <v>1</v>
      </c>
      <c r="J3258">
        <v>3.125</v>
      </c>
      <c r="K3258">
        <v>31</v>
      </c>
      <c r="L3258">
        <v>6</v>
      </c>
      <c r="M3258">
        <v>10</v>
      </c>
      <c r="N3258">
        <v>7</v>
      </c>
      <c r="O3258">
        <v>24</v>
      </c>
    </row>
    <row r="3259" spans="1:15" x14ac:dyDescent="0.25">
      <c r="A3259" t="str">
        <f t="shared" si="50"/>
        <v>62 DayJuly-September 2024NHS Forth ValleyColorectal (screened excluded)</v>
      </c>
      <c r="B3259" t="s">
        <v>262</v>
      </c>
      <c r="C3259" t="s">
        <v>260</v>
      </c>
      <c r="D3259" t="s">
        <v>167</v>
      </c>
      <c r="E3259" t="s">
        <v>27</v>
      </c>
      <c r="F3259">
        <v>38</v>
      </c>
      <c r="G3259" t="s">
        <v>310</v>
      </c>
      <c r="H3259" t="s">
        <v>296</v>
      </c>
      <c r="I3259">
        <v>1</v>
      </c>
      <c r="J3259">
        <v>3.7037037037037002</v>
      </c>
      <c r="K3259">
        <v>26</v>
      </c>
      <c r="L3259">
        <v>5</v>
      </c>
      <c r="M3259">
        <v>6</v>
      </c>
      <c r="N3259">
        <v>7</v>
      </c>
      <c r="O3259">
        <v>19</v>
      </c>
    </row>
    <row r="3260" spans="1:15" x14ac:dyDescent="0.25">
      <c r="A3260" t="str">
        <f t="shared" si="50"/>
        <v>62 DayJuly-September 2024NHS Forth ValleyColorectal (screened only)</v>
      </c>
      <c r="B3260" t="s">
        <v>262</v>
      </c>
      <c r="C3260" t="s">
        <v>260</v>
      </c>
      <c r="D3260" t="s">
        <v>167</v>
      </c>
      <c r="E3260" t="s">
        <v>28</v>
      </c>
      <c r="F3260">
        <v>5</v>
      </c>
      <c r="G3260" t="s">
        <v>266</v>
      </c>
      <c r="H3260" t="s">
        <v>312</v>
      </c>
      <c r="I3260">
        <v>0</v>
      </c>
      <c r="J3260">
        <v>0</v>
      </c>
      <c r="K3260">
        <v>5</v>
      </c>
      <c r="L3260">
        <v>1</v>
      </c>
      <c r="M3260">
        <v>4</v>
      </c>
      <c r="O3260">
        <v>29</v>
      </c>
    </row>
    <row r="3261" spans="1:15" x14ac:dyDescent="0.25">
      <c r="A3261" t="str">
        <f t="shared" si="50"/>
        <v>62 DayJuly-September 2024NHS Forth ValleyHead &amp; Neck</v>
      </c>
      <c r="B3261" t="s">
        <v>262</v>
      </c>
      <c r="C3261" t="s">
        <v>260</v>
      </c>
      <c r="D3261" t="s">
        <v>167</v>
      </c>
      <c r="E3261" t="s">
        <v>29</v>
      </c>
      <c r="F3261">
        <v>13</v>
      </c>
      <c r="G3261" t="s">
        <v>274</v>
      </c>
      <c r="H3261" t="s">
        <v>272</v>
      </c>
      <c r="I3261">
        <v>0</v>
      </c>
      <c r="J3261">
        <v>0</v>
      </c>
      <c r="K3261">
        <v>7</v>
      </c>
      <c r="L3261">
        <v>0</v>
      </c>
      <c r="M3261">
        <v>3</v>
      </c>
      <c r="O3261">
        <v>56</v>
      </c>
    </row>
    <row r="3262" spans="1:15" x14ac:dyDescent="0.25">
      <c r="A3262" t="str">
        <f t="shared" si="50"/>
        <v>62 DayJuly-September 2024NHS Forth ValleyLung</v>
      </c>
      <c r="B3262" t="s">
        <v>262</v>
      </c>
      <c r="C3262" t="s">
        <v>260</v>
      </c>
      <c r="D3262" t="s">
        <v>167</v>
      </c>
      <c r="E3262" t="s">
        <v>30</v>
      </c>
      <c r="F3262">
        <v>48</v>
      </c>
      <c r="G3262" t="s">
        <v>302</v>
      </c>
      <c r="H3262" t="s">
        <v>380</v>
      </c>
      <c r="I3262">
        <v>3</v>
      </c>
      <c r="J3262">
        <v>9.67741935483871</v>
      </c>
      <c r="K3262">
        <v>28</v>
      </c>
      <c r="L3262">
        <v>7</v>
      </c>
      <c r="M3262">
        <v>12</v>
      </c>
      <c r="N3262">
        <v>8</v>
      </c>
      <c r="O3262">
        <v>17</v>
      </c>
    </row>
    <row r="3263" spans="1:15" x14ac:dyDescent="0.25">
      <c r="A3263" t="str">
        <f t="shared" si="50"/>
        <v>62 DayJuly-September 2024NHS Forth ValleyLymphoma</v>
      </c>
      <c r="B3263" t="s">
        <v>262</v>
      </c>
      <c r="C3263" t="s">
        <v>260</v>
      </c>
      <c r="D3263" t="s">
        <v>167</v>
      </c>
      <c r="E3263" t="s">
        <v>31</v>
      </c>
      <c r="F3263">
        <v>17</v>
      </c>
      <c r="G3263" t="s">
        <v>324</v>
      </c>
      <c r="H3263" t="s">
        <v>272</v>
      </c>
      <c r="I3263">
        <v>0</v>
      </c>
      <c r="J3263">
        <v>0</v>
      </c>
      <c r="K3263">
        <v>7</v>
      </c>
      <c r="L3263">
        <v>1</v>
      </c>
      <c r="M3263">
        <v>1</v>
      </c>
    </row>
    <row r="3264" spans="1:15" x14ac:dyDescent="0.25">
      <c r="A3264" t="str">
        <f t="shared" si="50"/>
        <v>62 DayJuly-September 2024NHS Forth ValleyMelanoma</v>
      </c>
      <c r="B3264" t="s">
        <v>262</v>
      </c>
      <c r="C3264" t="s">
        <v>260</v>
      </c>
      <c r="D3264" t="s">
        <v>167</v>
      </c>
      <c r="E3264" t="s">
        <v>32</v>
      </c>
      <c r="F3264">
        <v>22</v>
      </c>
      <c r="G3264" t="s">
        <v>322</v>
      </c>
      <c r="H3264" t="s">
        <v>287</v>
      </c>
      <c r="I3264">
        <v>0</v>
      </c>
      <c r="J3264">
        <v>0</v>
      </c>
      <c r="K3264">
        <v>14</v>
      </c>
      <c r="L3264">
        <v>1</v>
      </c>
      <c r="M3264">
        <v>0</v>
      </c>
    </row>
    <row r="3265" spans="1:15" x14ac:dyDescent="0.25">
      <c r="A3265" t="str">
        <f t="shared" si="50"/>
        <v>62 DayJuly-September 2024NHS Forth ValleyOvarian</v>
      </c>
      <c r="B3265" t="s">
        <v>262</v>
      </c>
      <c r="C3265" t="s">
        <v>260</v>
      </c>
      <c r="D3265" t="s">
        <v>167</v>
      </c>
      <c r="E3265" t="s">
        <v>33</v>
      </c>
      <c r="F3265">
        <v>5</v>
      </c>
      <c r="G3265" t="s">
        <v>316</v>
      </c>
      <c r="H3265" t="s">
        <v>313</v>
      </c>
      <c r="I3265">
        <v>0</v>
      </c>
      <c r="J3265">
        <v>0</v>
      </c>
      <c r="K3265">
        <v>4</v>
      </c>
      <c r="L3265">
        <v>1</v>
      </c>
      <c r="M3265">
        <v>0</v>
      </c>
    </row>
    <row r="3266" spans="1:15" x14ac:dyDescent="0.25">
      <c r="A3266" t="str">
        <f t="shared" si="50"/>
        <v>62 DayJuly-September 2024NHS Forth ValleyUpper GI</v>
      </c>
      <c r="B3266" t="s">
        <v>262</v>
      </c>
      <c r="C3266" t="s">
        <v>260</v>
      </c>
      <c r="D3266" t="s">
        <v>167</v>
      </c>
      <c r="E3266" t="s">
        <v>34</v>
      </c>
      <c r="F3266">
        <v>44</v>
      </c>
      <c r="G3266" t="s">
        <v>274</v>
      </c>
      <c r="H3266" t="s">
        <v>369</v>
      </c>
      <c r="I3266">
        <v>0</v>
      </c>
      <c r="J3266">
        <v>0</v>
      </c>
      <c r="K3266">
        <v>38</v>
      </c>
      <c r="L3266">
        <v>2</v>
      </c>
      <c r="M3266">
        <v>11</v>
      </c>
      <c r="O3266">
        <v>7</v>
      </c>
    </row>
    <row r="3267" spans="1:15" x14ac:dyDescent="0.25">
      <c r="A3267" t="str">
        <f t="shared" ref="A3267:A3330" si="51">CONCATENATE(B3267,C3267,D3267,E3267)</f>
        <v>62 DayJuly-September 2024NHS Forth ValleyUpper GI - Hepatopancreatobiliary</v>
      </c>
      <c r="B3267" t="s">
        <v>262</v>
      </c>
      <c r="C3267" t="s">
        <v>260</v>
      </c>
      <c r="D3267" t="s">
        <v>167</v>
      </c>
      <c r="E3267" t="s">
        <v>203</v>
      </c>
      <c r="F3267">
        <v>24</v>
      </c>
      <c r="G3267" t="s">
        <v>313</v>
      </c>
      <c r="H3267" t="s">
        <v>336</v>
      </c>
      <c r="I3267">
        <v>0</v>
      </c>
      <c r="J3267">
        <v>0</v>
      </c>
      <c r="K3267">
        <v>20</v>
      </c>
      <c r="L3267">
        <v>0</v>
      </c>
      <c r="M3267">
        <v>2</v>
      </c>
    </row>
    <row r="3268" spans="1:15" x14ac:dyDescent="0.25">
      <c r="A3268" t="str">
        <f t="shared" si="51"/>
        <v>62 DayJuly-September 2024NHS Forth ValleyUpper GI - Oesophagogastric</v>
      </c>
      <c r="B3268" t="s">
        <v>262</v>
      </c>
      <c r="C3268" t="s">
        <v>260</v>
      </c>
      <c r="D3268" t="s">
        <v>167</v>
      </c>
      <c r="E3268" t="s">
        <v>204</v>
      </c>
      <c r="F3268">
        <v>20</v>
      </c>
      <c r="G3268" t="s">
        <v>306</v>
      </c>
      <c r="H3268" t="s">
        <v>307</v>
      </c>
      <c r="I3268">
        <v>0</v>
      </c>
      <c r="J3268">
        <v>0</v>
      </c>
      <c r="K3268">
        <v>18</v>
      </c>
      <c r="L3268">
        <v>2</v>
      </c>
      <c r="M3268">
        <v>9</v>
      </c>
      <c r="O3268">
        <v>7</v>
      </c>
    </row>
    <row r="3269" spans="1:15" x14ac:dyDescent="0.25">
      <c r="A3269" t="str">
        <f t="shared" si="51"/>
        <v>62 DayJuly-September 2024NHS Forth ValleyUrological</v>
      </c>
      <c r="B3269" t="s">
        <v>262</v>
      </c>
      <c r="C3269" t="s">
        <v>260</v>
      </c>
      <c r="D3269" t="s">
        <v>167</v>
      </c>
      <c r="E3269" t="s">
        <v>205</v>
      </c>
      <c r="F3269">
        <v>105</v>
      </c>
      <c r="G3269" t="s">
        <v>353</v>
      </c>
      <c r="H3269" t="s">
        <v>291</v>
      </c>
      <c r="I3269">
        <v>3</v>
      </c>
      <c r="J3269">
        <v>5.2631578947368398</v>
      </c>
      <c r="K3269">
        <v>54</v>
      </c>
      <c r="L3269">
        <v>19</v>
      </c>
      <c r="M3269">
        <v>10</v>
      </c>
      <c r="N3269">
        <v>11</v>
      </c>
      <c r="O3269">
        <v>18</v>
      </c>
    </row>
    <row r="3270" spans="1:15" x14ac:dyDescent="0.25">
      <c r="A3270" t="str">
        <f t="shared" si="51"/>
        <v>62 DayJuly-September 2024NHS Forth ValleyUrology - Bladder</v>
      </c>
      <c r="B3270" t="s">
        <v>262</v>
      </c>
      <c r="C3270" t="s">
        <v>260</v>
      </c>
      <c r="D3270" t="s">
        <v>167</v>
      </c>
      <c r="E3270" t="s">
        <v>206</v>
      </c>
      <c r="F3270">
        <v>10</v>
      </c>
      <c r="G3270" t="s">
        <v>320</v>
      </c>
      <c r="H3270" t="s">
        <v>272</v>
      </c>
      <c r="I3270">
        <v>0</v>
      </c>
      <c r="J3270">
        <v>0</v>
      </c>
      <c r="K3270">
        <v>7</v>
      </c>
      <c r="L3270">
        <v>1</v>
      </c>
      <c r="M3270">
        <v>1</v>
      </c>
    </row>
    <row r="3271" spans="1:15" x14ac:dyDescent="0.25">
      <c r="A3271" t="str">
        <f t="shared" si="51"/>
        <v>62 DayJuly-September 2024NHS Forth ValleyUrology - Other</v>
      </c>
      <c r="B3271" t="s">
        <v>262</v>
      </c>
      <c r="C3271" t="s">
        <v>260</v>
      </c>
      <c r="D3271" t="s">
        <v>167</v>
      </c>
      <c r="E3271" t="s">
        <v>207</v>
      </c>
      <c r="F3271">
        <v>25</v>
      </c>
      <c r="G3271" t="s">
        <v>287</v>
      </c>
      <c r="H3271" t="s">
        <v>310</v>
      </c>
      <c r="I3271">
        <v>2</v>
      </c>
      <c r="J3271">
        <v>18.181818181818201</v>
      </c>
      <c r="K3271">
        <v>9</v>
      </c>
      <c r="L3271">
        <v>2</v>
      </c>
      <c r="M3271">
        <v>5</v>
      </c>
      <c r="O3271">
        <v>25</v>
      </c>
    </row>
    <row r="3272" spans="1:15" x14ac:dyDescent="0.25">
      <c r="A3272" t="str">
        <f t="shared" si="51"/>
        <v>62 DayJuly-September 2024NHS Forth ValleyUrology - Prostate</v>
      </c>
      <c r="B3272" t="s">
        <v>262</v>
      </c>
      <c r="C3272" t="s">
        <v>260</v>
      </c>
      <c r="D3272" t="s">
        <v>167</v>
      </c>
      <c r="E3272" t="s">
        <v>208</v>
      </c>
      <c r="F3272">
        <v>70</v>
      </c>
      <c r="G3272" t="s">
        <v>380</v>
      </c>
      <c r="H3272" t="s">
        <v>386</v>
      </c>
      <c r="I3272">
        <v>1</v>
      </c>
      <c r="J3272">
        <v>2.5641025641025599</v>
      </c>
      <c r="K3272">
        <v>38</v>
      </c>
      <c r="L3272">
        <v>16</v>
      </c>
      <c r="M3272">
        <v>4</v>
      </c>
      <c r="N3272">
        <v>10</v>
      </c>
      <c r="O3272">
        <v>6</v>
      </c>
    </row>
    <row r="3273" spans="1:15" x14ac:dyDescent="0.25">
      <c r="A3273" t="str">
        <f t="shared" si="51"/>
        <v>62 DayJuly-September 2024NHS GrampianAll Cancer Types*</v>
      </c>
      <c r="B3273" t="s">
        <v>262</v>
      </c>
      <c r="C3273" t="s">
        <v>260</v>
      </c>
      <c r="D3273" t="s">
        <v>168</v>
      </c>
      <c r="E3273" t="s">
        <v>198</v>
      </c>
      <c r="F3273">
        <v>748</v>
      </c>
      <c r="G3273" t="s">
        <v>636</v>
      </c>
      <c r="H3273" t="s">
        <v>637</v>
      </c>
      <c r="I3273">
        <v>11</v>
      </c>
      <c r="J3273">
        <v>2.35546038543897</v>
      </c>
      <c r="K3273">
        <v>456</v>
      </c>
      <c r="L3273">
        <v>67</v>
      </c>
      <c r="M3273">
        <v>203</v>
      </c>
      <c r="N3273">
        <v>30</v>
      </c>
      <c r="O3273">
        <v>25</v>
      </c>
    </row>
    <row r="3274" spans="1:15" x14ac:dyDescent="0.25">
      <c r="A3274" t="str">
        <f t="shared" si="51"/>
        <v>62 DayJuly-September 2024NHS GrampianAll Cancer Types* (screened excluded)</v>
      </c>
      <c r="B3274" t="s">
        <v>262</v>
      </c>
      <c r="C3274" t="s">
        <v>260</v>
      </c>
      <c r="D3274" t="s">
        <v>168</v>
      </c>
      <c r="E3274" t="s">
        <v>199</v>
      </c>
      <c r="F3274">
        <v>667</v>
      </c>
      <c r="G3274" t="s">
        <v>636</v>
      </c>
      <c r="H3274" t="s">
        <v>638</v>
      </c>
      <c r="I3274">
        <v>11</v>
      </c>
      <c r="J3274">
        <v>2.8497409326424901</v>
      </c>
      <c r="K3274">
        <v>375</v>
      </c>
      <c r="L3274">
        <v>46</v>
      </c>
      <c r="M3274">
        <v>165</v>
      </c>
      <c r="N3274">
        <v>32</v>
      </c>
      <c r="O3274">
        <v>24</v>
      </c>
    </row>
    <row r="3275" spans="1:15" x14ac:dyDescent="0.25">
      <c r="A3275" t="str">
        <f t="shared" si="51"/>
        <v>62 DayJuly-September 2024NHS GrampianAll Cancer Types* (screened only)</v>
      </c>
      <c r="B3275" t="s">
        <v>262</v>
      </c>
      <c r="C3275" t="s">
        <v>260</v>
      </c>
      <c r="D3275" t="s">
        <v>168</v>
      </c>
      <c r="E3275" t="s">
        <v>200</v>
      </c>
      <c r="F3275">
        <v>81</v>
      </c>
      <c r="G3275" t="s">
        <v>266</v>
      </c>
      <c r="H3275" t="s">
        <v>469</v>
      </c>
      <c r="I3275">
        <v>0</v>
      </c>
      <c r="J3275">
        <v>0</v>
      </c>
      <c r="K3275">
        <v>81</v>
      </c>
      <c r="L3275">
        <v>21</v>
      </c>
      <c r="M3275">
        <v>38</v>
      </c>
      <c r="N3275">
        <v>26</v>
      </c>
      <c r="O3275">
        <v>28</v>
      </c>
    </row>
    <row r="3276" spans="1:15" x14ac:dyDescent="0.25">
      <c r="A3276" t="str">
        <f t="shared" si="51"/>
        <v>62 DayJuly-September 2024NHS GrampianBreast</v>
      </c>
      <c r="B3276" t="s">
        <v>262</v>
      </c>
      <c r="C3276" t="s">
        <v>260</v>
      </c>
      <c r="D3276" t="s">
        <v>168</v>
      </c>
      <c r="E3276" t="s">
        <v>22</v>
      </c>
      <c r="F3276">
        <v>146</v>
      </c>
      <c r="G3276" t="s">
        <v>280</v>
      </c>
      <c r="H3276" t="s">
        <v>550</v>
      </c>
      <c r="I3276">
        <v>0</v>
      </c>
      <c r="J3276">
        <v>0</v>
      </c>
      <c r="K3276">
        <v>114</v>
      </c>
      <c r="L3276">
        <v>36</v>
      </c>
      <c r="M3276">
        <v>48</v>
      </c>
      <c r="N3276">
        <v>26</v>
      </c>
      <c r="O3276">
        <v>22</v>
      </c>
    </row>
    <row r="3277" spans="1:15" x14ac:dyDescent="0.25">
      <c r="A3277" t="str">
        <f t="shared" si="51"/>
        <v>62 DayJuly-September 2024NHS GrampianBreast (screened excluded)</v>
      </c>
      <c r="B3277" t="s">
        <v>262</v>
      </c>
      <c r="C3277" t="s">
        <v>260</v>
      </c>
      <c r="D3277" t="s">
        <v>168</v>
      </c>
      <c r="E3277" t="s">
        <v>201</v>
      </c>
      <c r="F3277">
        <v>91</v>
      </c>
      <c r="G3277" t="s">
        <v>280</v>
      </c>
      <c r="H3277" t="s">
        <v>338</v>
      </c>
      <c r="I3277">
        <v>0</v>
      </c>
      <c r="J3277">
        <v>0</v>
      </c>
      <c r="K3277">
        <v>59</v>
      </c>
      <c r="L3277">
        <v>19</v>
      </c>
      <c r="M3277">
        <v>27</v>
      </c>
      <c r="N3277">
        <v>30</v>
      </c>
      <c r="O3277">
        <v>22</v>
      </c>
    </row>
    <row r="3278" spans="1:15" x14ac:dyDescent="0.25">
      <c r="A3278" t="str">
        <f t="shared" si="51"/>
        <v>62 DayJuly-September 2024NHS GrampianBreast (screened only)</v>
      </c>
      <c r="B3278" t="s">
        <v>262</v>
      </c>
      <c r="C3278" t="s">
        <v>260</v>
      </c>
      <c r="D3278" t="s">
        <v>168</v>
      </c>
      <c r="E3278" t="s">
        <v>202</v>
      </c>
      <c r="F3278">
        <v>55</v>
      </c>
      <c r="G3278" t="s">
        <v>266</v>
      </c>
      <c r="H3278" t="s">
        <v>488</v>
      </c>
      <c r="I3278">
        <v>0</v>
      </c>
      <c r="J3278">
        <v>0</v>
      </c>
      <c r="K3278">
        <v>55</v>
      </c>
      <c r="L3278">
        <v>17</v>
      </c>
      <c r="M3278">
        <v>21</v>
      </c>
      <c r="N3278">
        <v>18</v>
      </c>
      <c r="O3278">
        <v>22</v>
      </c>
    </row>
    <row r="3279" spans="1:15" x14ac:dyDescent="0.25">
      <c r="A3279" t="str">
        <f t="shared" si="51"/>
        <v>62 DayJuly-September 2024NHS GrampianCervical</v>
      </c>
      <c r="B3279" t="s">
        <v>262</v>
      </c>
      <c r="C3279" t="s">
        <v>260</v>
      </c>
      <c r="D3279" t="s">
        <v>168</v>
      </c>
      <c r="E3279" t="s">
        <v>23</v>
      </c>
      <c r="F3279">
        <v>4</v>
      </c>
      <c r="G3279" t="s">
        <v>316</v>
      </c>
      <c r="H3279" t="s">
        <v>320</v>
      </c>
      <c r="I3279">
        <v>0</v>
      </c>
      <c r="J3279">
        <v>0</v>
      </c>
      <c r="K3279">
        <v>3</v>
      </c>
      <c r="L3279">
        <v>0</v>
      </c>
      <c r="M3279">
        <v>0</v>
      </c>
    </row>
    <row r="3280" spans="1:15" x14ac:dyDescent="0.25">
      <c r="A3280" t="str">
        <f t="shared" si="51"/>
        <v>62 DayJuly-September 2024NHS GrampianCervical (screened excluded)</v>
      </c>
      <c r="B3280" t="s">
        <v>262</v>
      </c>
      <c r="C3280" t="s">
        <v>260</v>
      </c>
      <c r="D3280" t="s">
        <v>168</v>
      </c>
      <c r="E3280" t="s">
        <v>24</v>
      </c>
      <c r="F3280">
        <v>4</v>
      </c>
      <c r="G3280" t="s">
        <v>316</v>
      </c>
      <c r="H3280" t="s">
        <v>320</v>
      </c>
      <c r="I3280">
        <v>0</v>
      </c>
      <c r="J3280">
        <v>0</v>
      </c>
      <c r="K3280">
        <v>3</v>
      </c>
      <c r="L3280">
        <v>0</v>
      </c>
      <c r="M3280">
        <v>0</v>
      </c>
    </row>
    <row r="3281" spans="1:15" x14ac:dyDescent="0.25">
      <c r="A3281" t="str">
        <f t="shared" si="51"/>
        <v>62 DayJuly-September 2024NHS GrampianColorectal</v>
      </c>
      <c r="B3281" t="s">
        <v>262</v>
      </c>
      <c r="C3281" t="s">
        <v>260</v>
      </c>
      <c r="D3281" t="s">
        <v>168</v>
      </c>
      <c r="E3281" t="s">
        <v>26</v>
      </c>
      <c r="F3281">
        <v>112</v>
      </c>
      <c r="G3281" t="s">
        <v>380</v>
      </c>
      <c r="H3281" t="s">
        <v>469</v>
      </c>
      <c r="I3281">
        <v>1</v>
      </c>
      <c r="J3281">
        <v>1.2345679012345701</v>
      </c>
      <c r="K3281">
        <v>80</v>
      </c>
      <c r="L3281">
        <v>11</v>
      </c>
      <c r="M3281">
        <v>44</v>
      </c>
      <c r="N3281">
        <v>39</v>
      </c>
      <c r="O3281">
        <v>29</v>
      </c>
    </row>
    <row r="3282" spans="1:15" x14ac:dyDescent="0.25">
      <c r="A3282" t="str">
        <f t="shared" si="51"/>
        <v>62 DayJuly-September 2024NHS GrampianColorectal (screened excluded)</v>
      </c>
      <c r="B3282" t="s">
        <v>262</v>
      </c>
      <c r="C3282" t="s">
        <v>260</v>
      </c>
      <c r="D3282" t="s">
        <v>168</v>
      </c>
      <c r="E3282" t="s">
        <v>27</v>
      </c>
      <c r="F3282">
        <v>86</v>
      </c>
      <c r="G3282" t="s">
        <v>380</v>
      </c>
      <c r="H3282" t="s">
        <v>488</v>
      </c>
      <c r="I3282">
        <v>1</v>
      </c>
      <c r="J3282">
        <v>1.8181818181818199</v>
      </c>
      <c r="K3282">
        <v>54</v>
      </c>
      <c r="L3282">
        <v>7</v>
      </c>
      <c r="M3282">
        <v>27</v>
      </c>
      <c r="N3282">
        <v>34</v>
      </c>
      <c r="O3282">
        <v>26</v>
      </c>
    </row>
    <row r="3283" spans="1:15" x14ac:dyDescent="0.25">
      <c r="A3283" t="str">
        <f t="shared" si="51"/>
        <v>62 DayJuly-September 2024NHS GrampianColorectal (screened only)</v>
      </c>
      <c r="B3283" t="s">
        <v>262</v>
      </c>
      <c r="C3283" t="s">
        <v>260</v>
      </c>
      <c r="D3283" t="s">
        <v>168</v>
      </c>
      <c r="E3283" t="s">
        <v>28</v>
      </c>
      <c r="F3283">
        <v>26</v>
      </c>
      <c r="G3283" t="s">
        <v>266</v>
      </c>
      <c r="H3283" t="s">
        <v>328</v>
      </c>
      <c r="I3283">
        <v>0</v>
      </c>
      <c r="J3283">
        <v>0</v>
      </c>
      <c r="K3283">
        <v>26</v>
      </c>
      <c r="L3283">
        <v>4</v>
      </c>
      <c r="M3283">
        <v>17</v>
      </c>
      <c r="N3283">
        <v>44</v>
      </c>
      <c r="O3283">
        <v>35</v>
      </c>
    </row>
    <row r="3284" spans="1:15" x14ac:dyDescent="0.25">
      <c r="A3284" t="str">
        <f t="shared" si="51"/>
        <v>62 DayJuly-September 2024NHS GrampianHead &amp; Neck</v>
      </c>
      <c r="B3284" t="s">
        <v>262</v>
      </c>
      <c r="C3284" t="s">
        <v>260</v>
      </c>
      <c r="D3284" t="s">
        <v>168</v>
      </c>
      <c r="E3284" t="s">
        <v>29</v>
      </c>
      <c r="F3284">
        <v>26</v>
      </c>
      <c r="G3284" t="s">
        <v>287</v>
      </c>
      <c r="H3284" t="s">
        <v>273</v>
      </c>
      <c r="I3284">
        <v>2</v>
      </c>
      <c r="J3284">
        <v>16.6666666666667</v>
      </c>
      <c r="K3284">
        <v>10</v>
      </c>
      <c r="L3284">
        <v>4</v>
      </c>
      <c r="M3284">
        <v>3</v>
      </c>
      <c r="N3284">
        <v>21</v>
      </c>
      <c r="O3284">
        <v>43</v>
      </c>
    </row>
    <row r="3285" spans="1:15" x14ac:dyDescent="0.25">
      <c r="A3285" t="str">
        <f t="shared" si="51"/>
        <v>62 DayJuly-September 2024NHS GrampianLung</v>
      </c>
      <c r="B3285" t="s">
        <v>262</v>
      </c>
      <c r="C3285" t="s">
        <v>260</v>
      </c>
      <c r="D3285" t="s">
        <v>168</v>
      </c>
      <c r="E3285" t="s">
        <v>30</v>
      </c>
      <c r="F3285">
        <v>105</v>
      </c>
      <c r="G3285" t="s">
        <v>335</v>
      </c>
      <c r="H3285" t="s">
        <v>290</v>
      </c>
      <c r="I3285">
        <v>2</v>
      </c>
      <c r="J3285">
        <v>4.5454545454545503</v>
      </c>
      <c r="K3285">
        <v>42</v>
      </c>
      <c r="L3285">
        <v>3</v>
      </c>
      <c r="M3285">
        <v>14</v>
      </c>
      <c r="N3285">
        <v>15</v>
      </c>
      <c r="O3285">
        <v>22</v>
      </c>
    </row>
    <row r="3286" spans="1:15" x14ac:dyDescent="0.25">
      <c r="A3286" t="str">
        <f t="shared" si="51"/>
        <v>62 DayJuly-September 2024NHS GrampianLymphoma</v>
      </c>
      <c r="B3286" t="s">
        <v>262</v>
      </c>
      <c r="C3286" t="s">
        <v>260</v>
      </c>
      <c r="D3286" t="s">
        <v>168</v>
      </c>
      <c r="E3286" t="s">
        <v>31</v>
      </c>
      <c r="F3286">
        <v>32</v>
      </c>
      <c r="G3286" t="s">
        <v>345</v>
      </c>
      <c r="H3286" t="s">
        <v>321</v>
      </c>
      <c r="I3286">
        <v>0</v>
      </c>
      <c r="J3286">
        <v>0</v>
      </c>
      <c r="K3286">
        <v>9</v>
      </c>
      <c r="L3286">
        <v>2</v>
      </c>
      <c r="M3286">
        <v>3</v>
      </c>
      <c r="O3286">
        <v>29</v>
      </c>
    </row>
    <row r="3287" spans="1:15" x14ac:dyDescent="0.25">
      <c r="A3287" t="str">
        <f t="shared" si="51"/>
        <v>62 DayJuly-September 2024NHS GrampianMelanoma</v>
      </c>
      <c r="B3287" t="s">
        <v>262</v>
      </c>
      <c r="C3287" t="s">
        <v>260</v>
      </c>
      <c r="D3287" t="s">
        <v>168</v>
      </c>
      <c r="E3287" t="s">
        <v>32</v>
      </c>
      <c r="F3287">
        <v>47</v>
      </c>
      <c r="G3287" t="s">
        <v>356</v>
      </c>
      <c r="H3287" t="s">
        <v>387</v>
      </c>
      <c r="I3287">
        <v>1</v>
      </c>
      <c r="J3287">
        <v>4</v>
      </c>
      <c r="K3287">
        <v>24</v>
      </c>
      <c r="L3287">
        <v>0</v>
      </c>
      <c r="M3287">
        <v>1</v>
      </c>
    </row>
    <row r="3288" spans="1:15" x14ac:dyDescent="0.25">
      <c r="A3288" t="str">
        <f t="shared" si="51"/>
        <v>62 DayJuly-September 2024NHS GrampianOvarian</v>
      </c>
      <c r="B3288" t="s">
        <v>262</v>
      </c>
      <c r="C3288" t="s">
        <v>260</v>
      </c>
      <c r="D3288" t="s">
        <v>168</v>
      </c>
      <c r="E3288" t="s">
        <v>33</v>
      </c>
      <c r="F3288">
        <v>16</v>
      </c>
      <c r="G3288" t="s">
        <v>274</v>
      </c>
      <c r="H3288" t="s">
        <v>324</v>
      </c>
      <c r="I3288">
        <v>0</v>
      </c>
      <c r="J3288">
        <v>0</v>
      </c>
      <c r="K3288">
        <v>10</v>
      </c>
      <c r="L3288">
        <v>0</v>
      </c>
      <c r="M3288">
        <v>7</v>
      </c>
      <c r="O3288">
        <v>7</v>
      </c>
    </row>
    <row r="3289" spans="1:15" x14ac:dyDescent="0.25">
      <c r="A3289" t="str">
        <f t="shared" si="51"/>
        <v>62 DayJuly-September 2024NHS GrampianUpper GI</v>
      </c>
      <c r="B3289" t="s">
        <v>262</v>
      </c>
      <c r="C3289" t="s">
        <v>260</v>
      </c>
      <c r="D3289" t="s">
        <v>168</v>
      </c>
      <c r="E3289" t="s">
        <v>34</v>
      </c>
      <c r="F3289">
        <v>78</v>
      </c>
      <c r="G3289" t="s">
        <v>302</v>
      </c>
      <c r="H3289" t="s">
        <v>335</v>
      </c>
      <c r="I3289">
        <v>4</v>
      </c>
      <c r="J3289">
        <v>6.5573770491803298</v>
      </c>
      <c r="K3289">
        <v>57</v>
      </c>
      <c r="L3289">
        <v>0</v>
      </c>
      <c r="M3289">
        <v>15</v>
      </c>
      <c r="O3289">
        <v>15</v>
      </c>
    </row>
    <row r="3290" spans="1:15" x14ac:dyDescent="0.25">
      <c r="A3290" t="str">
        <f t="shared" si="51"/>
        <v>62 DayJuly-September 2024NHS GrampianUpper GI - Hepatopancreatobiliary</v>
      </c>
      <c r="B3290" t="s">
        <v>262</v>
      </c>
      <c r="C3290" t="s">
        <v>260</v>
      </c>
      <c r="D3290" t="s">
        <v>168</v>
      </c>
      <c r="E3290" t="s">
        <v>203</v>
      </c>
      <c r="F3290">
        <v>46</v>
      </c>
      <c r="G3290" t="s">
        <v>310</v>
      </c>
      <c r="H3290" t="s">
        <v>315</v>
      </c>
      <c r="I3290">
        <v>2</v>
      </c>
      <c r="J3290">
        <v>5.71428571428571</v>
      </c>
      <c r="K3290">
        <v>33</v>
      </c>
      <c r="L3290">
        <v>0</v>
      </c>
      <c r="M3290">
        <v>4</v>
      </c>
      <c r="O3290">
        <v>24</v>
      </c>
    </row>
    <row r="3291" spans="1:15" x14ac:dyDescent="0.25">
      <c r="A3291" t="str">
        <f t="shared" si="51"/>
        <v>62 DayJuly-September 2024NHS GrampianUpper GI - Oesophagogastric</v>
      </c>
      <c r="B3291" t="s">
        <v>262</v>
      </c>
      <c r="C3291" t="s">
        <v>260</v>
      </c>
      <c r="D3291" t="s">
        <v>168</v>
      </c>
      <c r="E3291" t="s">
        <v>204</v>
      </c>
      <c r="F3291">
        <v>32</v>
      </c>
      <c r="G3291" t="s">
        <v>274</v>
      </c>
      <c r="H3291" t="s">
        <v>328</v>
      </c>
      <c r="I3291">
        <v>2</v>
      </c>
      <c r="J3291">
        <v>7.6923076923076898</v>
      </c>
      <c r="K3291">
        <v>24</v>
      </c>
      <c r="L3291">
        <v>0</v>
      </c>
      <c r="M3291">
        <v>11</v>
      </c>
      <c r="O3291">
        <v>15</v>
      </c>
    </row>
    <row r="3292" spans="1:15" x14ac:dyDescent="0.25">
      <c r="A3292" t="str">
        <f t="shared" si="51"/>
        <v>62 DayJuly-September 2024NHS GrampianUrological</v>
      </c>
      <c r="B3292" t="s">
        <v>262</v>
      </c>
      <c r="C3292" t="s">
        <v>260</v>
      </c>
      <c r="D3292" t="s">
        <v>168</v>
      </c>
      <c r="E3292" t="s">
        <v>205</v>
      </c>
      <c r="F3292">
        <v>182</v>
      </c>
      <c r="G3292" t="s">
        <v>393</v>
      </c>
      <c r="H3292" t="s">
        <v>388</v>
      </c>
      <c r="I3292">
        <v>1</v>
      </c>
      <c r="J3292">
        <v>0.92592592592592604</v>
      </c>
      <c r="K3292">
        <v>107</v>
      </c>
      <c r="L3292">
        <v>11</v>
      </c>
      <c r="M3292">
        <v>68</v>
      </c>
      <c r="N3292">
        <v>57</v>
      </c>
      <c r="O3292">
        <v>34</v>
      </c>
    </row>
    <row r="3293" spans="1:15" x14ac:dyDescent="0.25">
      <c r="A3293" t="str">
        <f t="shared" si="51"/>
        <v>62 DayJuly-September 2024NHS GrampianUrology - Bladder</v>
      </c>
      <c r="B3293" t="s">
        <v>262</v>
      </c>
      <c r="C3293" t="s">
        <v>260</v>
      </c>
      <c r="D3293" t="s">
        <v>168</v>
      </c>
      <c r="E3293" t="s">
        <v>206</v>
      </c>
      <c r="F3293">
        <v>22</v>
      </c>
      <c r="G3293" t="s">
        <v>322</v>
      </c>
      <c r="H3293" t="s">
        <v>287</v>
      </c>
      <c r="I3293">
        <v>1</v>
      </c>
      <c r="J3293">
        <v>7.1428571428571397</v>
      </c>
      <c r="K3293">
        <v>13</v>
      </c>
      <c r="L3293">
        <v>2</v>
      </c>
      <c r="M3293">
        <v>11</v>
      </c>
      <c r="O3293">
        <v>13</v>
      </c>
    </row>
    <row r="3294" spans="1:15" x14ac:dyDescent="0.25">
      <c r="A3294" t="str">
        <f t="shared" si="51"/>
        <v>62 DayJuly-September 2024NHS GrampianUrology - Other</v>
      </c>
      <c r="B3294" t="s">
        <v>262</v>
      </c>
      <c r="C3294" t="s">
        <v>260</v>
      </c>
      <c r="D3294" t="s">
        <v>168</v>
      </c>
      <c r="E3294" t="s">
        <v>207</v>
      </c>
      <c r="F3294">
        <v>24</v>
      </c>
      <c r="G3294" t="s">
        <v>284</v>
      </c>
      <c r="H3294" t="s">
        <v>321</v>
      </c>
      <c r="I3294">
        <v>0</v>
      </c>
      <c r="J3294">
        <v>0</v>
      </c>
      <c r="K3294">
        <v>9</v>
      </c>
      <c r="L3294">
        <v>1</v>
      </c>
      <c r="M3294">
        <v>7</v>
      </c>
      <c r="O3294">
        <v>52</v>
      </c>
    </row>
    <row r="3295" spans="1:15" x14ac:dyDescent="0.25">
      <c r="A3295" t="str">
        <f t="shared" si="51"/>
        <v>62 DayJuly-September 2024NHS GrampianUrology - Prostate</v>
      </c>
      <c r="B3295" t="s">
        <v>262</v>
      </c>
      <c r="C3295" t="s">
        <v>260</v>
      </c>
      <c r="D3295" t="s">
        <v>168</v>
      </c>
      <c r="E3295" t="s">
        <v>208</v>
      </c>
      <c r="F3295">
        <v>136</v>
      </c>
      <c r="G3295" t="s">
        <v>346</v>
      </c>
      <c r="H3295" t="s">
        <v>588</v>
      </c>
      <c r="I3295">
        <v>0</v>
      </c>
      <c r="J3295">
        <v>0</v>
      </c>
      <c r="K3295">
        <v>85</v>
      </c>
      <c r="L3295">
        <v>8</v>
      </c>
      <c r="M3295">
        <v>50</v>
      </c>
      <c r="N3295">
        <v>50</v>
      </c>
      <c r="O3295">
        <v>42</v>
      </c>
    </row>
    <row r="3296" spans="1:15" x14ac:dyDescent="0.25">
      <c r="A3296" t="str">
        <f t="shared" si="51"/>
        <v>62 DayJuly-September 2024NHS Greater Glasgow &amp; ClydeAll Cancer Types*</v>
      </c>
      <c r="B3296" t="s">
        <v>262</v>
      </c>
      <c r="C3296" t="s">
        <v>260</v>
      </c>
      <c r="D3296" t="s">
        <v>169</v>
      </c>
      <c r="E3296" t="s">
        <v>198</v>
      </c>
      <c r="F3296">
        <v>1687</v>
      </c>
      <c r="G3296" t="s">
        <v>639</v>
      </c>
      <c r="H3296" t="s">
        <v>640</v>
      </c>
      <c r="I3296">
        <v>15</v>
      </c>
      <c r="J3296">
        <v>1.2831479897348199</v>
      </c>
      <c r="K3296">
        <v>1154</v>
      </c>
      <c r="L3296">
        <v>293</v>
      </c>
      <c r="M3296">
        <v>277</v>
      </c>
      <c r="N3296">
        <v>14</v>
      </c>
      <c r="O3296">
        <v>14</v>
      </c>
    </row>
    <row r="3297" spans="1:15" x14ac:dyDescent="0.25">
      <c r="A3297" t="str">
        <f t="shared" si="51"/>
        <v>62 DayJuly-September 2024NHS Greater Glasgow &amp; ClydeAll Cancer Types* (screened excluded)</v>
      </c>
      <c r="B3297" t="s">
        <v>262</v>
      </c>
      <c r="C3297" t="s">
        <v>260</v>
      </c>
      <c r="D3297" t="s">
        <v>169</v>
      </c>
      <c r="E3297" t="s">
        <v>199</v>
      </c>
      <c r="F3297">
        <v>1507</v>
      </c>
      <c r="G3297" t="s">
        <v>639</v>
      </c>
      <c r="H3297" t="s">
        <v>641</v>
      </c>
      <c r="I3297">
        <v>15</v>
      </c>
      <c r="J3297">
        <v>1.5166835187057599</v>
      </c>
      <c r="K3297">
        <v>974</v>
      </c>
      <c r="L3297">
        <v>251</v>
      </c>
      <c r="M3297">
        <v>230</v>
      </c>
      <c r="N3297">
        <v>15</v>
      </c>
      <c r="O3297">
        <v>14</v>
      </c>
    </row>
    <row r="3298" spans="1:15" x14ac:dyDescent="0.25">
      <c r="A3298" t="str">
        <f t="shared" si="51"/>
        <v>62 DayJuly-September 2024NHS Greater Glasgow &amp; ClydeAll Cancer Types* (screened only)</v>
      </c>
      <c r="B3298" t="s">
        <v>262</v>
      </c>
      <c r="C3298" t="s">
        <v>260</v>
      </c>
      <c r="D3298" t="s">
        <v>169</v>
      </c>
      <c r="E3298" t="s">
        <v>200</v>
      </c>
      <c r="F3298">
        <v>180</v>
      </c>
      <c r="G3298" t="s">
        <v>266</v>
      </c>
      <c r="H3298" t="s">
        <v>642</v>
      </c>
      <c r="I3298">
        <v>0</v>
      </c>
      <c r="J3298">
        <v>0</v>
      </c>
      <c r="K3298">
        <v>180</v>
      </c>
      <c r="L3298">
        <v>42</v>
      </c>
      <c r="M3298">
        <v>47</v>
      </c>
      <c r="N3298">
        <v>13</v>
      </c>
      <c r="O3298">
        <v>13</v>
      </c>
    </row>
    <row r="3299" spans="1:15" x14ac:dyDescent="0.25">
      <c r="A3299" t="str">
        <f t="shared" si="51"/>
        <v>62 DayJuly-September 2024NHS Greater Glasgow &amp; ClydeBreast</v>
      </c>
      <c r="B3299" t="s">
        <v>262</v>
      </c>
      <c r="C3299" t="s">
        <v>260</v>
      </c>
      <c r="D3299" t="s">
        <v>169</v>
      </c>
      <c r="E3299" t="s">
        <v>22</v>
      </c>
      <c r="F3299">
        <v>379</v>
      </c>
      <c r="G3299" t="s">
        <v>279</v>
      </c>
      <c r="H3299" t="s">
        <v>300</v>
      </c>
      <c r="I3299">
        <v>1</v>
      </c>
      <c r="J3299">
        <v>0.303951367781155</v>
      </c>
      <c r="K3299">
        <v>328</v>
      </c>
      <c r="L3299">
        <v>75</v>
      </c>
      <c r="M3299">
        <v>100</v>
      </c>
      <c r="N3299">
        <v>11</v>
      </c>
      <c r="O3299">
        <v>11</v>
      </c>
    </row>
    <row r="3300" spans="1:15" x14ac:dyDescent="0.25">
      <c r="A3300" t="str">
        <f t="shared" si="51"/>
        <v>62 DayJuly-September 2024NHS Greater Glasgow &amp; ClydeBreast (screened excluded)</v>
      </c>
      <c r="B3300" t="s">
        <v>262</v>
      </c>
      <c r="C3300" t="s">
        <v>260</v>
      </c>
      <c r="D3300" t="s">
        <v>169</v>
      </c>
      <c r="E3300" t="s">
        <v>201</v>
      </c>
      <c r="F3300">
        <v>246</v>
      </c>
      <c r="G3300" t="s">
        <v>279</v>
      </c>
      <c r="H3300" t="s">
        <v>643</v>
      </c>
      <c r="I3300">
        <v>1</v>
      </c>
      <c r="J3300">
        <v>0.51020408163265296</v>
      </c>
      <c r="K3300">
        <v>195</v>
      </c>
      <c r="L3300">
        <v>46</v>
      </c>
      <c r="M3300">
        <v>67</v>
      </c>
      <c r="N3300">
        <v>10</v>
      </c>
      <c r="O3300">
        <v>9</v>
      </c>
    </row>
    <row r="3301" spans="1:15" x14ac:dyDescent="0.25">
      <c r="A3301" t="str">
        <f t="shared" si="51"/>
        <v>62 DayJuly-September 2024NHS Greater Glasgow &amp; ClydeBreast (screened only)</v>
      </c>
      <c r="B3301" t="s">
        <v>262</v>
      </c>
      <c r="C3301" t="s">
        <v>260</v>
      </c>
      <c r="D3301" t="s">
        <v>169</v>
      </c>
      <c r="E3301" t="s">
        <v>202</v>
      </c>
      <c r="F3301">
        <v>133</v>
      </c>
      <c r="G3301" t="s">
        <v>266</v>
      </c>
      <c r="H3301" t="s">
        <v>475</v>
      </c>
      <c r="I3301">
        <v>0</v>
      </c>
      <c r="J3301">
        <v>0</v>
      </c>
      <c r="K3301">
        <v>133</v>
      </c>
      <c r="L3301">
        <v>29</v>
      </c>
      <c r="M3301">
        <v>33</v>
      </c>
      <c r="N3301">
        <v>14</v>
      </c>
      <c r="O3301">
        <v>12</v>
      </c>
    </row>
    <row r="3302" spans="1:15" x14ac:dyDescent="0.25">
      <c r="A3302" t="str">
        <f t="shared" si="51"/>
        <v>62 DayJuly-September 2024NHS Greater Glasgow &amp; ClydeCervical</v>
      </c>
      <c r="B3302" t="s">
        <v>262</v>
      </c>
      <c r="C3302" t="s">
        <v>260</v>
      </c>
      <c r="D3302" t="s">
        <v>169</v>
      </c>
      <c r="E3302" t="s">
        <v>23</v>
      </c>
      <c r="F3302">
        <v>18</v>
      </c>
      <c r="G3302" t="s">
        <v>312</v>
      </c>
      <c r="H3302" t="s">
        <v>311</v>
      </c>
      <c r="I3302">
        <v>0</v>
      </c>
      <c r="J3302">
        <v>0</v>
      </c>
      <c r="K3302">
        <v>13</v>
      </c>
      <c r="L3302">
        <v>4</v>
      </c>
      <c r="M3302">
        <v>1</v>
      </c>
      <c r="N3302">
        <v>28</v>
      </c>
    </row>
    <row r="3303" spans="1:15" x14ac:dyDescent="0.25">
      <c r="A3303" t="str">
        <f t="shared" si="51"/>
        <v>62 DayJuly-September 2024NHS Greater Glasgow &amp; ClydeCervical (screened excluded)</v>
      </c>
      <c r="B3303" t="s">
        <v>262</v>
      </c>
      <c r="C3303" t="s">
        <v>260</v>
      </c>
      <c r="D3303" t="s">
        <v>169</v>
      </c>
      <c r="E3303" t="s">
        <v>24</v>
      </c>
      <c r="F3303">
        <v>16</v>
      </c>
      <c r="G3303" t="s">
        <v>312</v>
      </c>
      <c r="H3303" t="s">
        <v>310</v>
      </c>
      <c r="I3303">
        <v>0</v>
      </c>
      <c r="J3303">
        <v>0</v>
      </c>
      <c r="K3303">
        <v>11</v>
      </c>
      <c r="L3303">
        <v>3</v>
      </c>
      <c r="M3303">
        <v>1</v>
      </c>
      <c r="N3303">
        <v>27</v>
      </c>
    </row>
    <row r="3304" spans="1:15" x14ac:dyDescent="0.25">
      <c r="A3304" t="str">
        <f t="shared" si="51"/>
        <v>62 DayJuly-September 2024NHS Greater Glasgow &amp; ClydeCervical (screened only)</v>
      </c>
      <c r="B3304" t="s">
        <v>262</v>
      </c>
      <c r="C3304" t="s">
        <v>260</v>
      </c>
      <c r="D3304" t="s">
        <v>169</v>
      </c>
      <c r="E3304" t="s">
        <v>25</v>
      </c>
      <c r="F3304">
        <v>2</v>
      </c>
      <c r="G3304" t="s">
        <v>266</v>
      </c>
      <c r="H3304" t="s">
        <v>306</v>
      </c>
      <c r="I3304">
        <v>0</v>
      </c>
      <c r="J3304">
        <v>0</v>
      </c>
      <c r="K3304">
        <v>2</v>
      </c>
      <c r="L3304">
        <v>1</v>
      </c>
      <c r="M3304">
        <v>0</v>
      </c>
    </row>
    <row r="3305" spans="1:15" x14ac:dyDescent="0.25">
      <c r="A3305" t="str">
        <f t="shared" si="51"/>
        <v>62 DayJuly-September 2024NHS Greater Glasgow &amp; ClydeColorectal</v>
      </c>
      <c r="B3305" t="s">
        <v>262</v>
      </c>
      <c r="C3305" t="s">
        <v>260</v>
      </c>
      <c r="D3305" t="s">
        <v>169</v>
      </c>
      <c r="E3305" t="s">
        <v>26</v>
      </c>
      <c r="F3305">
        <v>212</v>
      </c>
      <c r="G3305" t="s">
        <v>329</v>
      </c>
      <c r="H3305" t="s">
        <v>417</v>
      </c>
      <c r="I3305">
        <v>3</v>
      </c>
      <c r="J3305">
        <v>1.7543859649122799</v>
      </c>
      <c r="K3305">
        <v>168</v>
      </c>
      <c r="L3305">
        <v>47</v>
      </c>
      <c r="M3305">
        <v>51</v>
      </c>
      <c r="N3305">
        <v>18</v>
      </c>
      <c r="O3305">
        <v>15</v>
      </c>
    </row>
    <row r="3306" spans="1:15" x14ac:dyDescent="0.25">
      <c r="A3306" t="str">
        <f t="shared" si="51"/>
        <v>62 DayJuly-September 2024NHS Greater Glasgow &amp; ClydeColorectal (screened excluded)</v>
      </c>
      <c r="B3306" t="s">
        <v>262</v>
      </c>
      <c r="C3306" t="s">
        <v>260</v>
      </c>
      <c r="D3306" t="s">
        <v>169</v>
      </c>
      <c r="E3306" t="s">
        <v>27</v>
      </c>
      <c r="F3306">
        <v>167</v>
      </c>
      <c r="G3306" t="s">
        <v>329</v>
      </c>
      <c r="H3306" t="s">
        <v>502</v>
      </c>
      <c r="I3306">
        <v>3</v>
      </c>
      <c r="J3306">
        <v>2.38095238095238</v>
      </c>
      <c r="K3306">
        <v>123</v>
      </c>
      <c r="L3306">
        <v>35</v>
      </c>
      <c r="M3306">
        <v>37</v>
      </c>
      <c r="N3306">
        <v>21</v>
      </c>
      <c r="O3306">
        <v>19</v>
      </c>
    </row>
    <row r="3307" spans="1:15" x14ac:dyDescent="0.25">
      <c r="A3307" t="str">
        <f t="shared" si="51"/>
        <v>62 DayJuly-September 2024NHS Greater Glasgow &amp; ClydeColorectal (screened only)</v>
      </c>
      <c r="B3307" t="s">
        <v>262</v>
      </c>
      <c r="C3307" t="s">
        <v>260</v>
      </c>
      <c r="D3307" t="s">
        <v>169</v>
      </c>
      <c r="E3307" t="s">
        <v>28</v>
      </c>
      <c r="F3307">
        <v>45</v>
      </c>
      <c r="G3307" t="s">
        <v>266</v>
      </c>
      <c r="H3307" t="s">
        <v>305</v>
      </c>
      <c r="I3307">
        <v>0</v>
      </c>
      <c r="J3307">
        <v>0</v>
      </c>
      <c r="K3307">
        <v>45</v>
      </c>
      <c r="L3307">
        <v>12</v>
      </c>
      <c r="M3307">
        <v>14</v>
      </c>
      <c r="N3307">
        <v>10</v>
      </c>
      <c r="O3307">
        <v>15</v>
      </c>
    </row>
    <row r="3308" spans="1:15" x14ac:dyDescent="0.25">
      <c r="A3308" t="str">
        <f t="shared" si="51"/>
        <v>62 DayJuly-September 2024NHS Greater Glasgow &amp; ClydeHead &amp; Neck</v>
      </c>
      <c r="B3308" t="s">
        <v>262</v>
      </c>
      <c r="C3308" t="s">
        <v>260</v>
      </c>
      <c r="D3308" t="s">
        <v>169</v>
      </c>
      <c r="E3308" t="s">
        <v>29</v>
      </c>
      <c r="F3308">
        <v>64</v>
      </c>
      <c r="G3308" t="s">
        <v>311</v>
      </c>
      <c r="H3308" t="s">
        <v>346</v>
      </c>
      <c r="I3308">
        <v>3</v>
      </c>
      <c r="J3308">
        <v>5.8823529411764701</v>
      </c>
      <c r="K3308">
        <v>48</v>
      </c>
      <c r="L3308">
        <v>16</v>
      </c>
      <c r="M3308">
        <v>7</v>
      </c>
      <c r="N3308">
        <v>16</v>
      </c>
      <c r="O3308">
        <v>7</v>
      </c>
    </row>
    <row r="3309" spans="1:15" x14ac:dyDescent="0.25">
      <c r="A3309" t="str">
        <f t="shared" si="51"/>
        <v>62 DayJuly-September 2024NHS Greater Glasgow &amp; ClydeLung</v>
      </c>
      <c r="B3309" t="s">
        <v>262</v>
      </c>
      <c r="C3309" t="s">
        <v>260</v>
      </c>
      <c r="D3309" t="s">
        <v>169</v>
      </c>
      <c r="E3309" t="s">
        <v>30</v>
      </c>
      <c r="F3309">
        <v>283</v>
      </c>
      <c r="G3309" t="s">
        <v>644</v>
      </c>
      <c r="H3309" t="s">
        <v>352</v>
      </c>
      <c r="I3309">
        <v>4</v>
      </c>
      <c r="J3309">
        <v>3.125</v>
      </c>
      <c r="K3309">
        <v>124</v>
      </c>
      <c r="L3309">
        <v>26</v>
      </c>
      <c r="M3309">
        <v>34</v>
      </c>
      <c r="N3309">
        <v>9</v>
      </c>
      <c r="O3309">
        <v>14</v>
      </c>
    </row>
    <row r="3310" spans="1:15" x14ac:dyDescent="0.25">
      <c r="A3310" t="str">
        <f t="shared" si="51"/>
        <v>62 DayJuly-September 2024NHS Greater Glasgow &amp; ClydeLymphoma</v>
      </c>
      <c r="B3310" t="s">
        <v>262</v>
      </c>
      <c r="C3310" t="s">
        <v>260</v>
      </c>
      <c r="D3310" t="s">
        <v>169</v>
      </c>
      <c r="E3310" t="s">
        <v>31</v>
      </c>
      <c r="F3310">
        <v>32</v>
      </c>
      <c r="G3310" t="s">
        <v>310</v>
      </c>
      <c r="H3310" t="s">
        <v>326</v>
      </c>
      <c r="I3310">
        <v>1</v>
      </c>
      <c r="J3310">
        <v>4.7619047619047601</v>
      </c>
      <c r="K3310">
        <v>20</v>
      </c>
      <c r="L3310">
        <v>2</v>
      </c>
      <c r="M3310">
        <v>0</v>
      </c>
    </row>
    <row r="3311" spans="1:15" x14ac:dyDescent="0.25">
      <c r="A3311" t="str">
        <f t="shared" si="51"/>
        <v>62 DayJuly-September 2024NHS Greater Glasgow &amp; ClydeMelanoma</v>
      </c>
      <c r="B3311" t="s">
        <v>262</v>
      </c>
      <c r="C3311" t="s">
        <v>260</v>
      </c>
      <c r="D3311" t="s">
        <v>169</v>
      </c>
      <c r="E3311" t="s">
        <v>32</v>
      </c>
      <c r="F3311">
        <v>110</v>
      </c>
      <c r="G3311" t="s">
        <v>327</v>
      </c>
      <c r="H3311" t="s">
        <v>394</v>
      </c>
      <c r="I3311">
        <v>0</v>
      </c>
      <c r="J3311">
        <v>0</v>
      </c>
      <c r="K3311">
        <v>82</v>
      </c>
      <c r="L3311">
        <v>11</v>
      </c>
      <c r="M3311">
        <v>1</v>
      </c>
      <c r="N3311">
        <v>21</v>
      </c>
    </row>
    <row r="3312" spans="1:15" x14ac:dyDescent="0.25">
      <c r="A3312" t="str">
        <f t="shared" si="51"/>
        <v>62 DayJuly-September 2024NHS Greater Glasgow &amp; ClydeOvarian</v>
      </c>
      <c r="B3312" t="s">
        <v>262</v>
      </c>
      <c r="C3312" t="s">
        <v>260</v>
      </c>
      <c r="D3312" t="s">
        <v>169</v>
      </c>
      <c r="E3312" t="s">
        <v>33</v>
      </c>
      <c r="F3312">
        <v>29</v>
      </c>
      <c r="G3312" t="s">
        <v>324</v>
      </c>
      <c r="H3312" t="s">
        <v>286</v>
      </c>
      <c r="I3312">
        <v>0</v>
      </c>
      <c r="J3312">
        <v>0</v>
      </c>
      <c r="K3312">
        <v>19</v>
      </c>
      <c r="L3312">
        <v>6</v>
      </c>
      <c r="M3312">
        <v>3</v>
      </c>
      <c r="N3312">
        <v>22</v>
      </c>
      <c r="O3312">
        <v>38</v>
      </c>
    </row>
    <row r="3313" spans="1:15" x14ac:dyDescent="0.25">
      <c r="A3313" t="str">
        <f t="shared" si="51"/>
        <v>62 DayJuly-September 2024NHS Greater Glasgow &amp; ClydeUpper GI</v>
      </c>
      <c r="B3313" t="s">
        <v>262</v>
      </c>
      <c r="C3313" t="s">
        <v>260</v>
      </c>
      <c r="D3313" t="s">
        <v>169</v>
      </c>
      <c r="E3313" t="s">
        <v>34</v>
      </c>
      <c r="F3313">
        <v>161</v>
      </c>
      <c r="G3313" t="s">
        <v>291</v>
      </c>
      <c r="H3313" t="s">
        <v>351</v>
      </c>
      <c r="I3313">
        <v>1</v>
      </c>
      <c r="J3313">
        <v>0.96153846153846201</v>
      </c>
      <c r="K3313">
        <v>103</v>
      </c>
      <c r="L3313">
        <v>5</v>
      </c>
      <c r="M3313">
        <v>21</v>
      </c>
      <c r="N3313">
        <v>8</v>
      </c>
      <c r="O3313">
        <v>26</v>
      </c>
    </row>
    <row r="3314" spans="1:15" x14ac:dyDescent="0.25">
      <c r="A3314" t="str">
        <f t="shared" si="51"/>
        <v>62 DayJuly-September 2024NHS Greater Glasgow &amp; ClydeUpper GI - Hepatopancreatobiliary</v>
      </c>
      <c r="B3314" t="s">
        <v>262</v>
      </c>
      <c r="C3314" t="s">
        <v>260</v>
      </c>
      <c r="D3314" t="s">
        <v>169</v>
      </c>
      <c r="E3314" t="s">
        <v>203</v>
      </c>
      <c r="F3314">
        <v>93</v>
      </c>
      <c r="G3314" t="s">
        <v>278</v>
      </c>
      <c r="H3314" t="s">
        <v>291</v>
      </c>
      <c r="I3314">
        <v>1</v>
      </c>
      <c r="J3314">
        <v>1.7543859649122799</v>
      </c>
      <c r="K3314">
        <v>56</v>
      </c>
      <c r="L3314">
        <v>3</v>
      </c>
      <c r="M3314">
        <v>9</v>
      </c>
      <c r="N3314">
        <v>8</v>
      </c>
      <c r="O3314">
        <v>30</v>
      </c>
    </row>
    <row r="3315" spans="1:15" x14ac:dyDescent="0.25">
      <c r="A3315" t="str">
        <f t="shared" si="51"/>
        <v>62 DayJuly-September 2024NHS Greater Glasgow &amp; ClydeUpper GI - Oesophagogastric</v>
      </c>
      <c r="B3315" t="s">
        <v>262</v>
      </c>
      <c r="C3315" t="s">
        <v>260</v>
      </c>
      <c r="D3315" t="s">
        <v>169</v>
      </c>
      <c r="E3315" t="s">
        <v>204</v>
      </c>
      <c r="F3315">
        <v>68</v>
      </c>
      <c r="G3315" t="s">
        <v>326</v>
      </c>
      <c r="H3315" t="s">
        <v>283</v>
      </c>
      <c r="I3315">
        <v>0</v>
      </c>
      <c r="J3315">
        <v>0</v>
      </c>
      <c r="K3315">
        <v>47</v>
      </c>
      <c r="L3315">
        <v>2</v>
      </c>
      <c r="M3315">
        <v>12</v>
      </c>
      <c r="O3315">
        <v>22</v>
      </c>
    </row>
    <row r="3316" spans="1:15" x14ac:dyDescent="0.25">
      <c r="A3316" t="str">
        <f t="shared" si="51"/>
        <v>62 DayJuly-September 2024NHS Greater Glasgow &amp; ClydeUrological</v>
      </c>
      <c r="B3316" t="s">
        <v>262</v>
      </c>
      <c r="C3316" t="s">
        <v>260</v>
      </c>
      <c r="D3316" t="s">
        <v>169</v>
      </c>
      <c r="E3316" t="s">
        <v>205</v>
      </c>
      <c r="F3316">
        <v>399</v>
      </c>
      <c r="G3316" t="s">
        <v>365</v>
      </c>
      <c r="H3316" t="s">
        <v>553</v>
      </c>
      <c r="I3316">
        <v>2</v>
      </c>
      <c r="J3316">
        <v>0.79681274900398402</v>
      </c>
      <c r="K3316">
        <v>249</v>
      </c>
      <c r="L3316">
        <v>101</v>
      </c>
      <c r="M3316">
        <v>59</v>
      </c>
      <c r="N3316">
        <v>17</v>
      </c>
      <c r="O3316">
        <v>15</v>
      </c>
    </row>
    <row r="3317" spans="1:15" x14ac:dyDescent="0.25">
      <c r="A3317" t="str">
        <f t="shared" si="51"/>
        <v>62 DayJuly-September 2024NHS Greater Glasgow &amp; ClydeUrology - Bladder</v>
      </c>
      <c r="B3317" t="s">
        <v>262</v>
      </c>
      <c r="C3317" t="s">
        <v>260</v>
      </c>
      <c r="D3317" t="s">
        <v>169</v>
      </c>
      <c r="E3317" t="s">
        <v>206</v>
      </c>
      <c r="F3317">
        <v>26</v>
      </c>
      <c r="G3317" t="s">
        <v>274</v>
      </c>
      <c r="H3317" t="s">
        <v>336</v>
      </c>
      <c r="I3317">
        <v>0</v>
      </c>
      <c r="J3317">
        <v>0</v>
      </c>
      <c r="K3317">
        <v>20</v>
      </c>
      <c r="L3317">
        <v>5</v>
      </c>
      <c r="M3317">
        <v>1</v>
      </c>
      <c r="N3317">
        <v>7</v>
      </c>
    </row>
    <row r="3318" spans="1:15" x14ac:dyDescent="0.25">
      <c r="A3318" t="str">
        <f t="shared" si="51"/>
        <v>62 DayJuly-September 2024NHS Greater Glasgow &amp; ClydeUrology - Other</v>
      </c>
      <c r="B3318" t="s">
        <v>262</v>
      </c>
      <c r="C3318" t="s">
        <v>260</v>
      </c>
      <c r="D3318" t="s">
        <v>169</v>
      </c>
      <c r="E3318" t="s">
        <v>207</v>
      </c>
      <c r="F3318">
        <v>87</v>
      </c>
      <c r="G3318" t="s">
        <v>358</v>
      </c>
      <c r="H3318" t="s">
        <v>387</v>
      </c>
      <c r="I3318">
        <v>1</v>
      </c>
      <c r="J3318">
        <v>4</v>
      </c>
      <c r="K3318">
        <v>24</v>
      </c>
      <c r="L3318">
        <v>7</v>
      </c>
      <c r="M3318">
        <v>2</v>
      </c>
      <c r="N3318">
        <v>21</v>
      </c>
    </row>
    <row r="3319" spans="1:15" x14ac:dyDescent="0.25">
      <c r="A3319" t="str">
        <f t="shared" si="51"/>
        <v>62 DayJuly-September 2024NHS Greater Glasgow &amp; ClydeUrology - Prostate</v>
      </c>
      <c r="B3319" t="s">
        <v>262</v>
      </c>
      <c r="C3319" t="s">
        <v>260</v>
      </c>
      <c r="D3319" t="s">
        <v>169</v>
      </c>
      <c r="E3319" t="s">
        <v>208</v>
      </c>
      <c r="F3319">
        <v>286</v>
      </c>
      <c r="G3319" t="s">
        <v>354</v>
      </c>
      <c r="H3319" t="s">
        <v>594</v>
      </c>
      <c r="I3319">
        <v>1</v>
      </c>
      <c r="J3319">
        <v>0.485436893203884</v>
      </c>
      <c r="K3319">
        <v>205</v>
      </c>
      <c r="L3319">
        <v>89</v>
      </c>
      <c r="M3319">
        <v>56</v>
      </c>
      <c r="N3319">
        <v>18</v>
      </c>
      <c r="O3319">
        <v>14</v>
      </c>
    </row>
    <row r="3320" spans="1:15" x14ac:dyDescent="0.25">
      <c r="A3320" t="str">
        <f t="shared" si="51"/>
        <v>62 DayJuly-September 2024NHS HighlandAll Cancer Types*</v>
      </c>
      <c r="B3320" t="s">
        <v>262</v>
      </c>
      <c r="C3320" t="s">
        <v>260</v>
      </c>
      <c r="D3320" t="s">
        <v>170</v>
      </c>
      <c r="E3320" t="s">
        <v>198</v>
      </c>
      <c r="F3320">
        <v>431</v>
      </c>
      <c r="G3320" t="s">
        <v>389</v>
      </c>
      <c r="H3320" t="s">
        <v>395</v>
      </c>
      <c r="I3320">
        <v>8</v>
      </c>
      <c r="J3320">
        <v>2.3529411764705901</v>
      </c>
      <c r="K3320">
        <v>332</v>
      </c>
      <c r="L3320">
        <v>69</v>
      </c>
      <c r="M3320">
        <v>83</v>
      </c>
      <c r="N3320">
        <v>19</v>
      </c>
      <c r="O3320">
        <v>22</v>
      </c>
    </row>
    <row r="3321" spans="1:15" x14ac:dyDescent="0.25">
      <c r="A3321" t="str">
        <f t="shared" si="51"/>
        <v>62 DayJuly-September 2024NHS HighlandAll Cancer Types* (screened excluded)</v>
      </c>
      <c r="B3321" t="s">
        <v>262</v>
      </c>
      <c r="C3321" t="s">
        <v>260</v>
      </c>
      <c r="D3321" t="s">
        <v>170</v>
      </c>
      <c r="E3321" t="s">
        <v>199</v>
      </c>
      <c r="F3321">
        <v>392</v>
      </c>
      <c r="G3321" t="s">
        <v>389</v>
      </c>
      <c r="H3321" t="s">
        <v>633</v>
      </c>
      <c r="I3321">
        <v>8</v>
      </c>
      <c r="J3321">
        <v>2.6578073089701002</v>
      </c>
      <c r="K3321">
        <v>293</v>
      </c>
      <c r="L3321">
        <v>60</v>
      </c>
      <c r="M3321">
        <v>75</v>
      </c>
      <c r="N3321">
        <v>18</v>
      </c>
      <c r="O3321">
        <v>25</v>
      </c>
    </row>
    <row r="3322" spans="1:15" x14ac:dyDescent="0.25">
      <c r="A3322" t="str">
        <f t="shared" si="51"/>
        <v>62 DayJuly-September 2024NHS HighlandAll Cancer Types* (screened only)</v>
      </c>
      <c r="B3322" t="s">
        <v>262</v>
      </c>
      <c r="C3322" t="s">
        <v>260</v>
      </c>
      <c r="D3322" t="s">
        <v>170</v>
      </c>
      <c r="E3322" t="s">
        <v>200</v>
      </c>
      <c r="F3322">
        <v>39</v>
      </c>
      <c r="G3322" t="s">
        <v>266</v>
      </c>
      <c r="H3322" t="s">
        <v>386</v>
      </c>
      <c r="I3322">
        <v>0</v>
      </c>
      <c r="J3322">
        <v>0</v>
      </c>
      <c r="K3322">
        <v>39</v>
      </c>
      <c r="L3322">
        <v>9</v>
      </c>
      <c r="M3322">
        <v>8</v>
      </c>
      <c r="N3322">
        <v>35</v>
      </c>
      <c r="O3322">
        <v>16</v>
      </c>
    </row>
    <row r="3323" spans="1:15" x14ac:dyDescent="0.25">
      <c r="A3323" t="str">
        <f t="shared" si="51"/>
        <v>62 DayJuly-September 2024NHS HighlandBreast</v>
      </c>
      <c r="B3323" t="s">
        <v>262</v>
      </c>
      <c r="C3323" t="s">
        <v>260</v>
      </c>
      <c r="D3323" t="s">
        <v>170</v>
      </c>
      <c r="E3323" t="s">
        <v>22</v>
      </c>
      <c r="F3323">
        <v>71</v>
      </c>
      <c r="G3323" t="s">
        <v>274</v>
      </c>
      <c r="H3323" t="s">
        <v>317</v>
      </c>
      <c r="I3323">
        <v>0</v>
      </c>
      <c r="J3323">
        <v>0</v>
      </c>
      <c r="K3323">
        <v>65</v>
      </c>
      <c r="L3323">
        <v>17</v>
      </c>
      <c r="M3323">
        <v>8</v>
      </c>
      <c r="N3323">
        <v>21</v>
      </c>
      <c r="O3323">
        <v>25</v>
      </c>
    </row>
    <row r="3324" spans="1:15" x14ac:dyDescent="0.25">
      <c r="A3324" t="str">
        <f t="shared" si="51"/>
        <v>62 DayJuly-September 2024NHS HighlandBreast (screened excluded)</v>
      </c>
      <c r="B3324" t="s">
        <v>262</v>
      </c>
      <c r="C3324" t="s">
        <v>260</v>
      </c>
      <c r="D3324" t="s">
        <v>170</v>
      </c>
      <c r="E3324" t="s">
        <v>201</v>
      </c>
      <c r="F3324">
        <v>43</v>
      </c>
      <c r="G3324" t="s">
        <v>274</v>
      </c>
      <c r="H3324" t="s">
        <v>309</v>
      </c>
      <c r="I3324">
        <v>0</v>
      </c>
      <c r="J3324">
        <v>0</v>
      </c>
      <c r="K3324">
        <v>37</v>
      </c>
      <c r="L3324">
        <v>12</v>
      </c>
      <c r="M3324">
        <v>5</v>
      </c>
      <c r="N3324">
        <v>27</v>
      </c>
      <c r="O3324">
        <v>31</v>
      </c>
    </row>
    <row r="3325" spans="1:15" x14ac:dyDescent="0.25">
      <c r="A3325" t="str">
        <f t="shared" si="51"/>
        <v>62 DayJuly-September 2024NHS HighlandBreast (screened only)</v>
      </c>
      <c r="B3325" t="s">
        <v>262</v>
      </c>
      <c r="C3325" t="s">
        <v>260</v>
      </c>
      <c r="D3325" t="s">
        <v>170</v>
      </c>
      <c r="E3325" t="s">
        <v>202</v>
      </c>
      <c r="F3325">
        <v>28</v>
      </c>
      <c r="G3325" t="s">
        <v>266</v>
      </c>
      <c r="H3325" t="s">
        <v>327</v>
      </c>
      <c r="I3325">
        <v>0</v>
      </c>
      <c r="J3325">
        <v>0</v>
      </c>
      <c r="K3325">
        <v>28</v>
      </c>
      <c r="L3325">
        <v>5</v>
      </c>
      <c r="M3325">
        <v>3</v>
      </c>
      <c r="N3325">
        <v>19</v>
      </c>
      <c r="O3325">
        <v>19</v>
      </c>
    </row>
    <row r="3326" spans="1:15" x14ac:dyDescent="0.25">
      <c r="A3326" t="str">
        <f t="shared" si="51"/>
        <v>62 DayJuly-September 2024NHS HighlandCervical</v>
      </c>
      <c r="B3326" t="s">
        <v>262</v>
      </c>
      <c r="C3326" t="s">
        <v>260</v>
      </c>
      <c r="D3326" t="s">
        <v>170</v>
      </c>
      <c r="E3326" t="s">
        <v>23</v>
      </c>
      <c r="F3326">
        <v>5</v>
      </c>
      <c r="G3326" t="s">
        <v>266</v>
      </c>
      <c r="H3326" t="s">
        <v>312</v>
      </c>
      <c r="I3326">
        <v>0</v>
      </c>
      <c r="J3326">
        <v>0</v>
      </c>
      <c r="K3326">
        <v>5</v>
      </c>
      <c r="L3326">
        <v>1</v>
      </c>
      <c r="M3326">
        <v>1</v>
      </c>
    </row>
    <row r="3327" spans="1:15" x14ac:dyDescent="0.25">
      <c r="A3327" t="str">
        <f t="shared" si="51"/>
        <v>62 DayJuly-September 2024NHS HighlandCervical (screened excluded)</v>
      </c>
      <c r="B3327" t="s">
        <v>262</v>
      </c>
      <c r="C3327" t="s">
        <v>260</v>
      </c>
      <c r="D3327" t="s">
        <v>170</v>
      </c>
      <c r="E3327" t="s">
        <v>24</v>
      </c>
      <c r="F3327">
        <v>3</v>
      </c>
      <c r="G3327" t="s">
        <v>266</v>
      </c>
      <c r="H3327" t="s">
        <v>320</v>
      </c>
      <c r="I3327">
        <v>0</v>
      </c>
      <c r="J3327">
        <v>0</v>
      </c>
      <c r="K3327">
        <v>3</v>
      </c>
      <c r="L3327">
        <v>0</v>
      </c>
      <c r="M3327">
        <v>1</v>
      </c>
    </row>
    <row r="3328" spans="1:15" x14ac:dyDescent="0.25">
      <c r="A3328" t="str">
        <f t="shared" si="51"/>
        <v>62 DayJuly-September 2024NHS HighlandCervical (screened only)</v>
      </c>
      <c r="B3328" t="s">
        <v>262</v>
      </c>
      <c r="C3328" t="s">
        <v>260</v>
      </c>
      <c r="D3328" t="s">
        <v>170</v>
      </c>
      <c r="E3328" t="s">
        <v>25</v>
      </c>
      <c r="F3328">
        <v>2</v>
      </c>
      <c r="G3328" t="s">
        <v>266</v>
      </c>
      <c r="H3328" t="s">
        <v>306</v>
      </c>
      <c r="I3328">
        <v>0</v>
      </c>
      <c r="J3328">
        <v>0</v>
      </c>
      <c r="K3328">
        <v>2</v>
      </c>
      <c r="L3328">
        <v>1</v>
      </c>
      <c r="M3328">
        <v>0</v>
      </c>
    </row>
    <row r="3329" spans="1:15" x14ac:dyDescent="0.25">
      <c r="A3329" t="str">
        <f t="shared" si="51"/>
        <v>62 DayJuly-September 2024NHS HighlandColorectal</v>
      </c>
      <c r="B3329" t="s">
        <v>262</v>
      </c>
      <c r="C3329" t="s">
        <v>260</v>
      </c>
      <c r="D3329" t="s">
        <v>170</v>
      </c>
      <c r="E3329" t="s">
        <v>26</v>
      </c>
      <c r="F3329">
        <v>62</v>
      </c>
      <c r="G3329" t="s">
        <v>284</v>
      </c>
      <c r="H3329" t="s">
        <v>283</v>
      </c>
      <c r="I3329">
        <v>1</v>
      </c>
      <c r="J3329">
        <v>2.12765957446809</v>
      </c>
      <c r="K3329">
        <v>46</v>
      </c>
      <c r="L3329">
        <v>16</v>
      </c>
      <c r="M3329">
        <v>18</v>
      </c>
      <c r="N3329">
        <v>27</v>
      </c>
      <c r="O3329">
        <v>18</v>
      </c>
    </row>
    <row r="3330" spans="1:15" x14ac:dyDescent="0.25">
      <c r="A3330" t="str">
        <f t="shared" si="51"/>
        <v>62 DayJuly-September 2024NHS HighlandColorectal (screened excluded)</v>
      </c>
      <c r="B3330" t="s">
        <v>262</v>
      </c>
      <c r="C3330" t="s">
        <v>260</v>
      </c>
      <c r="D3330" t="s">
        <v>170</v>
      </c>
      <c r="E3330" t="s">
        <v>27</v>
      </c>
      <c r="F3330">
        <v>53</v>
      </c>
      <c r="G3330" t="s">
        <v>284</v>
      </c>
      <c r="H3330" t="s">
        <v>369</v>
      </c>
      <c r="I3330">
        <v>1</v>
      </c>
      <c r="J3330">
        <v>2.6315789473684199</v>
      </c>
      <c r="K3330">
        <v>37</v>
      </c>
      <c r="L3330">
        <v>13</v>
      </c>
      <c r="M3330">
        <v>13</v>
      </c>
      <c r="N3330">
        <v>24</v>
      </c>
      <c r="O3330">
        <v>25</v>
      </c>
    </row>
    <row r="3331" spans="1:15" x14ac:dyDescent="0.25">
      <c r="A3331" t="str">
        <f t="shared" ref="A3331:A3394" si="52">CONCATENATE(B3331,C3331,D3331,E3331)</f>
        <v>62 DayJuly-September 2024NHS HighlandColorectal (screened only)</v>
      </c>
      <c r="B3331" t="s">
        <v>262</v>
      </c>
      <c r="C3331" t="s">
        <v>260</v>
      </c>
      <c r="D3331" t="s">
        <v>170</v>
      </c>
      <c r="E3331" t="s">
        <v>28</v>
      </c>
      <c r="F3331">
        <v>9</v>
      </c>
      <c r="G3331" t="s">
        <v>266</v>
      </c>
      <c r="H3331" t="s">
        <v>321</v>
      </c>
      <c r="I3331">
        <v>0</v>
      </c>
      <c r="J3331">
        <v>0</v>
      </c>
      <c r="K3331">
        <v>9</v>
      </c>
      <c r="L3331">
        <v>3</v>
      </c>
      <c r="M3331">
        <v>5</v>
      </c>
      <c r="N3331">
        <v>35</v>
      </c>
      <c r="O3331">
        <v>10</v>
      </c>
    </row>
    <row r="3332" spans="1:15" x14ac:dyDescent="0.25">
      <c r="A3332" t="str">
        <f t="shared" si="52"/>
        <v>62 DayJuly-September 2024NHS HighlandHead &amp; Neck</v>
      </c>
      <c r="B3332" t="s">
        <v>262</v>
      </c>
      <c r="C3332" t="s">
        <v>260</v>
      </c>
      <c r="D3332" t="s">
        <v>170</v>
      </c>
      <c r="E3332" t="s">
        <v>29</v>
      </c>
      <c r="F3332">
        <v>16</v>
      </c>
      <c r="G3332" t="s">
        <v>272</v>
      </c>
      <c r="H3332" t="s">
        <v>321</v>
      </c>
      <c r="I3332">
        <v>1</v>
      </c>
      <c r="J3332">
        <v>11.1111111111111</v>
      </c>
      <c r="K3332">
        <v>8</v>
      </c>
      <c r="L3332">
        <v>1</v>
      </c>
      <c r="M3332">
        <v>4</v>
      </c>
      <c r="O3332">
        <v>19</v>
      </c>
    </row>
    <row r="3333" spans="1:15" x14ac:dyDescent="0.25">
      <c r="A3333" t="str">
        <f t="shared" si="52"/>
        <v>62 DayJuly-September 2024NHS HighlandLung</v>
      </c>
      <c r="B3333" t="s">
        <v>262</v>
      </c>
      <c r="C3333" t="s">
        <v>260</v>
      </c>
      <c r="D3333" t="s">
        <v>170</v>
      </c>
      <c r="E3333" t="s">
        <v>30</v>
      </c>
      <c r="F3333">
        <v>67</v>
      </c>
      <c r="G3333" t="s">
        <v>302</v>
      </c>
      <c r="H3333" t="s">
        <v>279</v>
      </c>
      <c r="I3333">
        <v>2</v>
      </c>
      <c r="J3333">
        <v>4</v>
      </c>
      <c r="K3333">
        <v>48</v>
      </c>
      <c r="L3333">
        <v>2</v>
      </c>
      <c r="M3333">
        <v>11</v>
      </c>
      <c r="O3333">
        <v>16</v>
      </c>
    </row>
    <row r="3334" spans="1:15" x14ac:dyDescent="0.25">
      <c r="A3334" t="str">
        <f t="shared" si="52"/>
        <v>62 DayJuly-September 2024NHS HighlandLymphoma</v>
      </c>
      <c r="B3334" t="s">
        <v>262</v>
      </c>
      <c r="C3334" t="s">
        <v>260</v>
      </c>
      <c r="D3334" t="s">
        <v>170</v>
      </c>
      <c r="E3334" t="s">
        <v>31</v>
      </c>
      <c r="F3334">
        <v>17</v>
      </c>
      <c r="G3334" t="s">
        <v>320</v>
      </c>
      <c r="H3334" t="s">
        <v>287</v>
      </c>
      <c r="I3334">
        <v>0</v>
      </c>
      <c r="J3334">
        <v>0</v>
      </c>
      <c r="K3334">
        <v>14</v>
      </c>
      <c r="L3334">
        <v>1</v>
      </c>
      <c r="M3334">
        <v>3</v>
      </c>
      <c r="O3334">
        <v>34</v>
      </c>
    </row>
    <row r="3335" spans="1:15" x14ac:dyDescent="0.25">
      <c r="A3335" t="str">
        <f t="shared" si="52"/>
        <v>62 DayJuly-September 2024NHS HighlandMelanoma</v>
      </c>
      <c r="B3335" t="s">
        <v>262</v>
      </c>
      <c r="C3335" t="s">
        <v>260</v>
      </c>
      <c r="D3335" t="s">
        <v>170</v>
      </c>
      <c r="E3335" t="s">
        <v>32</v>
      </c>
      <c r="F3335">
        <v>25</v>
      </c>
      <c r="G3335" t="s">
        <v>313</v>
      </c>
      <c r="H3335" t="s">
        <v>326</v>
      </c>
      <c r="I3335">
        <v>0</v>
      </c>
      <c r="J3335">
        <v>0</v>
      </c>
      <c r="K3335">
        <v>21</v>
      </c>
      <c r="L3335">
        <v>2</v>
      </c>
      <c r="M3335">
        <v>1</v>
      </c>
    </row>
    <row r="3336" spans="1:15" x14ac:dyDescent="0.25">
      <c r="A3336" t="str">
        <f t="shared" si="52"/>
        <v>62 DayJuly-September 2024NHS HighlandOvarian</v>
      </c>
      <c r="B3336" t="s">
        <v>262</v>
      </c>
      <c r="C3336" t="s">
        <v>260</v>
      </c>
      <c r="D3336" t="s">
        <v>170</v>
      </c>
      <c r="E3336" t="s">
        <v>33</v>
      </c>
      <c r="F3336">
        <v>4</v>
      </c>
      <c r="G3336" t="s">
        <v>316</v>
      </c>
      <c r="H3336" t="s">
        <v>320</v>
      </c>
      <c r="I3336">
        <v>0</v>
      </c>
      <c r="J3336">
        <v>0</v>
      </c>
      <c r="K3336">
        <v>3</v>
      </c>
      <c r="L3336">
        <v>1</v>
      </c>
      <c r="M3336">
        <v>0</v>
      </c>
    </row>
    <row r="3337" spans="1:15" x14ac:dyDescent="0.25">
      <c r="A3337" t="str">
        <f t="shared" si="52"/>
        <v>62 DayJuly-September 2024NHS HighlandUpper GI</v>
      </c>
      <c r="B3337" t="s">
        <v>262</v>
      </c>
      <c r="C3337" t="s">
        <v>260</v>
      </c>
      <c r="D3337" t="s">
        <v>170</v>
      </c>
      <c r="E3337" t="s">
        <v>34</v>
      </c>
      <c r="F3337">
        <v>49</v>
      </c>
      <c r="G3337" t="s">
        <v>334</v>
      </c>
      <c r="H3337" t="s">
        <v>323</v>
      </c>
      <c r="I3337">
        <v>1</v>
      </c>
      <c r="J3337">
        <v>3.0303030303030298</v>
      </c>
      <c r="K3337">
        <v>32</v>
      </c>
      <c r="L3337">
        <v>3</v>
      </c>
      <c r="M3337">
        <v>14</v>
      </c>
      <c r="N3337">
        <v>13</v>
      </c>
      <c r="O3337">
        <v>33</v>
      </c>
    </row>
    <row r="3338" spans="1:15" x14ac:dyDescent="0.25">
      <c r="A3338" t="str">
        <f t="shared" si="52"/>
        <v>62 DayJuly-September 2024NHS HighlandUpper GI - Hepatopancreatobiliary</v>
      </c>
      <c r="B3338" t="s">
        <v>262</v>
      </c>
      <c r="C3338" t="s">
        <v>260</v>
      </c>
      <c r="D3338" t="s">
        <v>170</v>
      </c>
      <c r="E3338" t="s">
        <v>203</v>
      </c>
      <c r="F3338">
        <v>27</v>
      </c>
      <c r="G3338" t="s">
        <v>287</v>
      </c>
      <c r="H3338" t="s">
        <v>311</v>
      </c>
      <c r="I3338">
        <v>0</v>
      </c>
      <c r="J3338">
        <v>0</v>
      </c>
      <c r="K3338">
        <v>13</v>
      </c>
      <c r="L3338">
        <v>1</v>
      </c>
      <c r="M3338">
        <v>5</v>
      </c>
      <c r="O3338">
        <v>53</v>
      </c>
    </row>
    <row r="3339" spans="1:15" x14ac:dyDescent="0.25">
      <c r="A3339" t="str">
        <f t="shared" si="52"/>
        <v>62 DayJuly-September 2024NHS HighlandUpper GI - Oesophagogastric</v>
      </c>
      <c r="B3339" t="s">
        <v>262</v>
      </c>
      <c r="C3339" t="s">
        <v>260</v>
      </c>
      <c r="D3339" t="s">
        <v>170</v>
      </c>
      <c r="E3339" t="s">
        <v>204</v>
      </c>
      <c r="F3339">
        <v>22</v>
      </c>
      <c r="G3339" t="s">
        <v>306</v>
      </c>
      <c r="H3339" t="s">
        <v>336</v>
      </c>
      <c r="I3339">
        <v>1</v>
      </c>
      <c r="J3339">
        <v>5</v>
      </c>
      <c r="K3339">
        <v>19</v>
      </c>
      <c r="L3339">
        <v>2</v>
      </c>
      <c r="M3339">
        <v>9</v>
      </c>
      <c r="O3339">
        <v>30</v>
      </c>
    </row>
    <row r="3340" spans="1:15" x14ac:dyDescent="0.25">
      <c r="A3340" t="str">
        <f t="shared" si="52"/>
        <v>62 DayJuly-September 2024NHS HighlandUrological</v>
      </c>
      <c r="B3340" t="s">
        <v>262</v>
      </c>
      <c r="C3340" t="s">
        <v>260</v>
      </c>
      <c r="D3340" t="s">
        <v>170</v>
      </c>
      <c r="E3340" t="s">
        <v>205</v>
      </c>
      <c r="F3340">
        <v>115</v>
      </c>
      <c r="G3340" t="s">
        <v>356</v>
      </c>
      <c r="H3340" t="s">
        <v>361</v>
      </c>
      <c r="I3340">
        <v>3</v>
      </c>
      <c r="J3340">
        <v>3.2258064516128999</v>
      </c>
      <c r="K3340">
        <v>90</v>
      </c>
      <c r="L3340">
        <v>25</v>
      </c>
      <c r="M3340">
        <v>23</v>
      </c>
      <c r="N3340">
        <v>15</v>
      </c>
      <c r="O3340">
        <v>27</v>
      </c>
    </row>
    <row r="3341" spans="1:15" x14ac:dyDescent="0.25">
      <c r="A3341" t="str">
        <f t="shared" si="52"/>
        <v>62 DayJuly-September 2024NHS HighlandUrology - Bladder</v>
      </c>
      <c r="B3341" t="s">
        <v>262</v>
      </c>
      <c r="C3341" t="s">
        <v>260</v>
      </c>
      <c r="D3341" t="s">
        <v>170</v>
      </c>
      <c r="E3341" t="s">
        <v>206</v>
      </c>
      <c r="F3341">
        <v>14</v>
      </c>
      <c r="G3341" t="s">
        <v>306</v>
      </c>
      <c r="H3341" t="s">
        <v>273</v>
      </c>
      <c r="I3341">
        <v>0</v>
      </c>
      <c r="J3341">
        <v>0</v>
      </c>
      <c r="K3341">
        <v>12</v>
      </c>
      <c r="L3341">
        <v>3</v>
      </c>
      <c r="M3341">
        <v>0</v>
      </c>
      <c r="N3341">
        <v>18</v>
      </c>
    </row>
    <row r="3342" spans="1:15" x14ac:dyDescent="0.25">
      <c r="A3342" t="str">
        <f t="shared" si="52"/>
        <v>62 DayJuly-September 2024NHS HighlandUrology - Other</v>
      </c>
      <c r="B3342" t="s">
        <v>262</v>
      </c>
      <c r="C3342" t="s">
        <v>260</v>
      </c>
      <c r="D3342" t="s">
        <v>170</v>
      </c>
      <c r="E3342" t="s">
        <v>207</v>
      </c>
      <c r="F3342">
        <v>19</v>
      </c>
      <c r="G3342" t="s">
        <v>322</v>
      </c>
      <c r="H3342" t="s">
        <v>310</v>
      </c>
      <c r="I3342">
        <v>1</v>
      </c>
      <c r="J3342">
        <v>9.0909090909090899</v>
      </c>
      <c r="K3342">
        <v>10</v>
      </c>
      <c r="L3342">
        <v>1</v>
      </c>
      <c r="M3342">
        <v>7</v>
      </c>
      <c r="O3342">
        <v>26</v>
      </c>
    </row>
    <row r="3343" spans="1:15" x14ac:dyDescent="0.25">
      <c r="A3343" t="str">
        <f t="shared" si="52"/>
        <v>62 DayJuly-September 2024NHS HighlandUrology - Prostate</v>
      </c>
      <c r="B3343" t="s">
        <v>262</v>
      </c>
      <c r="C3343" t="s">
        <v>260</v>
      </c>
      <c r="D3343" t="s">
        <v>170</v>
      </c>
      <c r="E3343" t="s">
        <v>208</v>
      </c>
      <c r="F3343">
        <v>82</v>
      </c>
      <c r="G3343" t="s">
        <v>273</v>
      </c>
      <c r="H3343" t="s">
        <v>347</v>
      </c>
      <c r="I3343">
        <v>2</v>
      </c>
      <c r="J3343">
        <v>2.8571428571428599</v>
      </c>
      <c r="K3343">
        <v>68</v>
      </c>
      <c r="L3343">
        <v>21</v>
      </c>
      <c r="M3343">
        <v>16</v>
      </c>
      <c r="N3343">
        <v>15</v>
      </c>
      <c r="O3343">
        <v>28</v>
      </c>
    </row>
    <row r="3344" spans="1:15" x14ac:dyDescent="0.25">
      <c r="A3344" t="str">
        <f t="shared" si="52"/>
        <v>62 DayJuly-September 2024NHS LanarkshireAll Cancer Types*</v>
      </c>
      <c r="B3344" t="s">
        <v>262</v>
      </c>
      <c r="C3344" t="s">
        <v>260</v>
      </c>
      <c r="D3344" t="s">
        <v>171</v>
      </c>
      <c r="E3344" t="s">
        <v>198</v>
      </c>
      <c r="F3344">
        <v>621</v>
      </c>
      <c r="G3344" t="s">
        <v>645</v>
      </c>
      <c r="H3344" t="s">
        <v>529</v>
      </c>
      <c r="I3344">
        <v>3</v>
      </c>
      <c r="J3344">
        <v>0.80862533692722405</v>
      </c>
      <c r="K3344">
        <v>368</v>
      </c>
      <c r="L3344">
        <v>56</v>
      </c>
      <c r="M3344">
        <v>172</v>
      </c>
      <c r="N3344">
        <v>24</v>
      </c>
      <c r="O3344">
        <v>38</v>
      </c>
    </row>
    <row r="3345" spans="1:15" x14ac:dyDescent="0.25">
      <c r="A3345" t="str">
        <f t="shared" si="52"/>
        <v>62 DayJuly-September 2024NHS LanarkshireAll Cancer Types* (screened excluded)</v>
      </c>
      <c r="B3345" t="s">
        <v>262</v>
      </c>
      <c r="C3345" t="s">
        <v>260</v>
      </c>
      <c r="D3345" t="s">
        <v>171</v>
      </c>
      <c r="E3345" t="s">
        <v>199</v>
      </c>
      <c r="F3345">
        <v>600</v>
      </c>
      <c r="G3345" t="s">
        <v>645</v>
      </c>
      <c r="H3345" t="s">
        <v>583</v>
      </c>
      <c r="I3345">
        <v>3</v>
      </c>
      <c r="J3345">
        <v>0.85714285714285698</v>
      </c>
      <c r="K3345">
        <v>347</v>
      </c>
      <c r="L3345">
        <v>54</v>
      </c>
      <c r="M3345">
        <v>155</v>
      </c>
      <c r="N3345">
        <v>24</v>
      </c>
      <c r="O3345">
        <v>36</v>
      </c>
    </row>
    <row r="3346" spans="1:15" x14ac:dyDescent="0.25">
      <c r="A3346" t="str">
        <f t="shared" si="52"/>
        <v>62 DayJuly-September 2024NHS LanarkshireAll Cancer Types* (screened only)</v>
      </c>
      <c r="B3346" t="s">
        <v>262</v>
      </c>
      <c r="C3346" t="s">
        <v>260</v>
      </c>
      <c r="D3346" t="s">
        <v>171</v>
      </c>
      <c r="E3346" t="s">
        <v>200</v>
      </c>
      <c r="F3346">
        <v>21</v>
      </c>
      <c r="G3346" t="s">
        <v>266</v>
      </c>
      <c r="H3346" t="s">
        <v>326</v>
      </c>
      <c r="I3346">
        <v>0</v>
      </c>
      <c r="J3346">
        <v>0</v>
      </c>
      <c r="K3346">
        <v>21</v>
      </c>
      <c r="L3346">
        <v>2</v>
      </c>
      <c r="M3346">
        <v>17</v>
      </c>
      <c r="O3346">
        <v>57</v>
      </c>
    </row>
    <row r="3347" spans="1:15" x14ac:dyDescent="0.25">
      <c r="A3347" t="str">
        <f t="shared" si="52"/>
        <v>62 DayJuly-September 2024NHS LanarkshireBreast</v>
      </c>
      <c r="B3347" t="s">
        <v>262</v>
      </c>
      <c r="C3347" t="s">
        <v>260</v>
      </c>
      <c r="D3347" t="s">
        <v>171</v>
      </c>
      <c r="E3347" t="s">
        <v>22</v>
      </c>
      <c r="F3347">
        <v>88</v>
      </c>
      <c r="G3347" t="s">
        <v>307</v>
      </c>
      <c r="H3347" t="s">
        <v>347</v>
      </c>
      <c r="I3347">
        <v>0</v>
      </c>
      <c r="J3347">
        <v>0</v>
      </c>
      <c r="K3347">
        <v>70</v>
      </c>
      <c r="L3347">
        <v>15</v>
      </c>
      <c r="M3347">
        <v>14</v>
      </c>
      <c r="N3347">
        <v>8</v>
      </c>
      <c r="O3347">
        <v>13</v>
      </c>
    </row>
    <row r="3348" spans="1:15" x14ac:dyDescent="0.25">
      <c r="A3348" t="str">
        <f t="shared" si="52"/>
        <v>62 DayJuly-September 2024NHS LanarkshireBreast (screened excluded)</v>
      </c>
      <c r="B3348" t="s">
        <v>262</v>
      </c>
      <c r="C3348" t="s">
        <v>260</v>
      </c>
      <c r="D3348" t="s">
        <v>171</v>
      </c>
      <c r="E3348" t="s">
        <v>201</v>
      </c>
      <c r="F3348">
        <v>88</v>
      </c>
      <c r="G3348" t="s">
        <v>307</v>
      </c>
      <c r="H3348" t="s">
        <v>347</v>
      </c>
      <c r="I3348">
        <v>0</v>
      </c>
      <c r="J3348">
        <v>0</v>
      </c>
      <c r="K3348">
        <v>70</v>
      </c>
      <c r="L3348">
        <v>15</v>
      </c>
      <c r="M3348">
        <v>14</v>
      </c>
      <c r="N3348">
        <v>8</v>
      </c>
      <c r="O3348">
        <v>13</v>
      </c>
    </row>
    <row r="3349" spans="1:15" x14ac:dyDescent="0.25">
      <c r="A3349" t="str">
        <f t="shared" si="52"/>
        <v>62 DayJuly-September 2024NHS LanarkshireCervical</v>
      </c>
      <c r="B3349" t="s">
        <v>262</v>
      </c>
      <c r="C3349" t="s">
        <v>260</v>
      </c>
      <c r="D3349" t="s">
        <v>171</v>
      </c>
      <c r="E3349" t="s">
        <v>23</v>
      </c>
      <c r="F3349">
        <v>6</v>
      </c>
      <c r="G3349" t="s">
        <v>266</v>
      </c>
      <c r="H3349" t="s">
        <v>274</v>
      </c>
      <c r="I3349">
        <v>0</v>
      </c>
      <c r="J3349">
        <v>0</v>
      </c>
      <c r="K3349">
        <v>6</v>
      </c>
      <c r="L3349">
        <v>0</v>
      </c>
      <c r="M3349">
        <v>4</v>
      </c>
      <c r="O3349">
        <v>16</v>
      </c>
    </row>
    <row r="3350" spans="1:15" x14ac:dyDescent="0.25">
      <c r="A3350" t="str">
        <f t="shared" si="52"/>
        <v>62 DayJuly-September 2024NHS LanarkshireCervical (screened excluded)</v>
      </c>
      <c r="B3350" t="s">
        <v>262</v>
      </c>
      <c r="C3350" t="s">
        <v>260</v>
      </c>
      <c r="D3350" t="s">
        <v>171</v>
      </c>
      <c r="E3350" t="s">
        <v>24</v>
      </c>
      <c r="F3350">
        <v>4</v>
      </c>
      <c r="G3350" t="s">
        <v>266</v>
      </c>
      <c r="H3350" t="s">
        <v>313</v>
      </c>
      <c r="I3350">
        <v>0</v>
      </c>
      <c r="J3350">
        <v>0</v>
      </c>
      <c r="K3350">
        <v>4</v>
      </c>
      <c r="L3350">
        <v>0</v>
      </c>
      <c r="M3350">
        <v>4</v>
      </c>
      <c r="O3350">
        <v>16</v>
      </c>
    </row>
    <row r="3351" spans="1:15" x14ac:dyDescent="0.25">
      <c r="A3351" t="str">
        <f t="shared" si="52"/>
        <v>62 DayJuly-September 2024NHS LanarkshireCervical (screened only)</v>
      </c>
      <c r="B3351" t="s">
        <v>262</v>
      </c>
      <c r="C3351" t="s">
        <v>260</v>
      </c>
      <c r="D3351" t="s">
        <v>171</v>
      </c>
      <c r="E3351" t="s">
        <v>25</v>
      </c>
      <c r="F3351">
        <v>2</v>
      </c>
      <c r="G3351" t="s">
        <v>266</v>
      </c>
      <c r="H3351" t="s">
        <v>306</v>
      </c>
      <c r="I3351">
        <v>0</v>
      </c>
      <c r="J3351">
        <v>0</v>
      </c>
      <c r="K3351">
        <v>2</v>
      </c>
      <c r="L3351">
        <v>0</v>
      </c>
      <c r="M3351">
        <v>0</v>
      </c>
    </row>
    <row r="3352" spans="1:15" x14ac:dyDescent="0.25">
      <c r="A3352" t="str">
        <f t="shared" si="52"/>
        <v>62 DayJuly-September 2024NHS LanarkshireColorectal</v>
      </c>
      <c r="B3352" t="s">
        <v>262</v>
      </c>
      <c r="C3352" t="s">
        <v>260</v>
      </c>
      <c r="D3352" t="s">
        <v>171</v>
      </c>
      <c r="E3352" t="s">
        <v>26</v>
      </c>
      <c r="F3352">
        <v>95</v>
      </c>
      <c r="G3352" t="s">
        <v>330</v>
      </c>
      <c r="H3352" t="s">
        <v>340</v>
      </c>
      <c r="I3352">
        <v>1</v>
      </c>
      <c r="J3352">
        <v>1.40845070422535</v>
      </c>
      <c r="K3352">
        <v>70</v>
      </c>
      <c r="L3352">
        <v>8</v>
      </c>
      <c r="M3352">
        <v>47</v>
      </c>
      <c r="N3352">
        <v>42</v>
      </c>
      <c r="O3352">
        <v>43</v>
      </c>
    </row>
    <row r="3353" spans="1:15" x14ac:dyDescent="0.25">
      <c r="A3353" t="str">
        <f t="shared" si="52"/>
        <v>62 DayJuly-September 2024NHS LanarkshireColorectal (screened excluded)</v>
      </c>
      <c r="B3353" t="s">
        <v>262</v>
      </c>
      <c r="C3353" t="s">
        <v>260</v>
      </c>
      <c r="D3353" t="s">
        <v>171</v>
      </c>
      <c r="E3353" t="s">
        <v>27</v>
      </c>
      <c r="F3353">
        <v>76</v>
      </c>
      <c r="G3353" t="s">
        <v>330</v>
      </c>
      <c r="H3353" t="s">
        <v>385</v>
      </c>
      <c r="I3353">
        <v>1</v>
      </c>
      <c r="J3353">
        <v>1.92307692307692</v>
      </c>
      <c r="K3353">
        <v>51</v>
      </c>
      <c r="L3353">
        <v>6</v>
      </c>
      <c r="M3353">
        <v>30</v>
      </c>
      <c r="N3353">
        <v>45</v>
      </c>
      <c r="O3353">
        <v>38</v>
      </c>
    </row>
    <row r="3354" spans="1:15" x14ac:dyDescent="0.25">
      <c r="A3354" t="str">
        <f t="shared" si="52"/>
        <v>62 DayJuly-September 2024NHS LanarkshireColorectal (screened only)</v>
      </c>
      <c r="B3354" t="s">
        <v>262</v>
      </c>
      <c r="C3354" t="s">
        <v>260</v>
      </c>
      <c r="D3354" t="s">
        <v>171</v>
      </c>
      <c r="E3354" t="s">
        <v>28</v>
      </c>
      <c r="F3354">
        <v>19</v>
      </c>
      <c r="G3354" t="s">
        <v>266</v>
      </c>
      <c r="H3354" t="s">
        <v>286</v>
      </c>
      <c r="I3354">
        <v>0</v>
      </c>
      <c r="J3354">
        <v>0</v>
      </c>
      <c r="K3354">
        <v>19</v>
      </c>
      <c r="L3354">
        <v>2</v>
      </c>
      <c r="M3354">
        <v>17</v>
      </c>
      <c r="O3354">
        <v>57</v>
      </c>
    </row>
    <row r="3355" spans="1:15" x14ac:dyDescent="0.25">
      <c r="A3355" t="str">
        <f t="shared" si="52"/>
        <v>62 DayJuly-September 2024NHS LanarkshireHead &amp; Neck</v>
      </c>
      <c r="B3355" t="s">
        <v>262</v>
      </c>
      <c r="C3355" t="s">
        <v>260</v>
      </c>
      <c r="D3355" t="s">
        <v>171</v>
      </c>
      <c r="E3355" t="s">
        <v>29</v>
      </c>
      <c r="F3355">
        <v>16</v>
      </c>
      <c r="G3355" t="s">
        <v>266</v>
      </c>
      <c r="H3355" t="s">
        <v>334</v>
      </c>
      <c r="I3355">
        <v>1</v>
      </c>
      <c r="J3355">
        <v>6.25</v>
      </c>
      <c r="K3355">
        <v>15</v>
      </c>
      <c r="L3355">
        <v>3</v>
      </c>
      <c r="M3355">
        <v>5</v>
      </c>
      <c r="N3355">
        <v>24</v>
      </c>
      <c r="O3355">
        <v>20</v>
      </c>
    </row>
    <row r="3356" spans="1:15" x14ac:dyDescent="0.25">
      <c r="A3356" t="str">
        <f t="shared" si="52"/>
        <v>62 DayJuly-September 2024NHS LanarkshireLung</v>
      </c>
      <c r="B3356" t="s">
        <v>262</v>
      </c>
      <c r="C3356" t="s">
        <v>260</v>
      </c>
      <c r="D3356" t="s">
        <v>171</v>
      </c>
      <c r="E3356" t="s">
        <v>30</v>
      </c>
      <c r="F3356">
        <v>126</v>
      </c>
      <c r="G3356" t="s">
        <v>393</v>
      </c>
      <c r="H3356" t="s">
        <v>385</v>
      </c>
      <c r="I3356">
        <v>0</v>
      </c>
      <c r="J3356">
        <v>0</v>
      </c>
      <c r="K3356">
        <v>52</v>
      </c>
      <c r="L3356">
        <v>8</v>
      </c>
      <c r="M3356">
        <v>28</v>
      </c>
      <c r="N3356">
        <v>14</v>
      </c>
      <c r="O3356">
        <v>27</v>
      </c>
    </row>
    <row r="3357" spans="1:15" x14ac:dyDescent="0.25">
      <c r="A3357" t="str">
        <f t="shared" si="52"/>
        <v>62 DayJuly-September 2024NHS LanarkshireLymphoma</v>
      </c>
      <c r="B3357" t="s">
        <v>262</v>
      </c>
      <c r="C3357" t="s">
        <v>260</v>
      </c>
      <c r="D3357" t="s">
        <v>171</v>
      </c>
      <c r="E3357" t="s">
        <v>31</v>
      </c>
      <c r="F3357">
        <v>29</v>
      </c>
      <c r="G3357" t="s">
        <v>326</v>
      </c>
      <c r="H3357" t="s">
        <v>322</v>
      </c>
      <c r="I3357">
        <v>0</v>
      </c>
      <c r="J3357">
        <v>0</v>
      </c>
      <c r="K3357">
        <v>8</v>
      </c>
      <c r="L3357">
        <v>1</v>
      </c>
      <c r="M3357">
        <v>4</v>
      </c>
      <c r="O3357">
        <v>29</v>
      </c>
    </row>
    <row r="3358" spans="1:15" x14ac:dyDescent="0.25">
      <c r="A3358" t="str">
        <f t="shared" si="52"/>
        <v>62 DayJuly-September 2024NHS LanarkshireMelanoma</v>
      </c>
      <c r="B3358" t="s">
        <v>262</v>
      </c>
      <c r="C3358" t="s">
        <v>260</v>
      </c>
      <c r="D3358" t="s">
        <v>171</v>
      </c>
      <c r="E3358" t="s">
        <v>32</v>
      </c>
      <c r="F3358">
        <v>35</v>
      </c>
      <c r="G3358" t="s">
        <v>274</v>
      </c>
      <c r="H3358" t="s">
        <v>344</v>
      </c>
      <c r="I3358">
        <v>0</v>
      </c>
      <c r="J3358">
        <v>0</v>
      </c>
      <c r="K3358">
        <v>29</v>
      </c>
      <c r="L3358">
        <v>4</v>
      </c>
      <c r="M3358">
        <v>0</v>
      </c>
      <c r="N3358">
        <v>5</v>
      </c>
    </row>
    <row r="3359" spans="1:15" x14ac:dyDescent="0.25">
      <c r="A3359" t="str">
        <f t="shared" si="52"/>
        <v>62 DayJuly-September 2024NHS LanarkshireOvarian</v>
      </c>
      <c r="B3359" t="s">
        <v>262</v>
      </c>
      <c r="C3359" t="s">
        <v>260</v>
      </c>
      <c r="D3359" t="s">
        <v>171</v>
      </c>
      <c r="E3359" t="s">
        <v>33</v>
      </c>
      <c r="F3359">
        <v>9</v>
      </c>
      <c r="G3359" t="s">
        <v>313</v>
      </c>
      <c r="H3359" t="s">
        <v>312</v>
      </c>
      <c r="I3359">
        <v>0</v>
      </c>
      <c r="J3359">
        <v>0</v>
      </c>
      <c r="K3359">
        <v>5</v>
      </c>
      <c r="L3359">
        <v>1</v>
      </c>
      <c r="M3359">
        <v>2</v>
      </c>
    </row>
    <row r="3360" spans="1:15" x14ac:dyDescent="0.25">
      <c r="A3360" t="str">
        <f t="shared" si="52"/>
        <v>62 DayJuly-September 2024NHS LanarkshireUpper GI</v>
      </c>
      <c r="B3360" t="s">
        <v>262</v>
      </c>
      <c r="C3360" t="s">
        <v>260</v>
      </c>
      <c r="D3360" t="s">
        <v>171</v>
      </c>
      <c r="E3360" t="s">
        <v>34</v>
      </c>
      <c r="F3360">
        <v>50</v>
      </c>
      <c r="G3360" t="s">
        <v>286</v>
      </c>
      <c r="H3360" t="s">
        <v>380</v>
      </c>
      <c r="I3360">
        <v>1</v>
      </c>
      <c r="J3360">
        <v>3.2258064516128999</v>
      </c>
      <c r="K3360">
        <v>30</v>
      </c>
      <c r="L3360">
        <v>1</v>
      </c>
      <c r="M3360">
        <v>20</v>
      </c>
      <c r="O3360">
        <v>46</v>
      </c>
    </row>
    <row r="3361" spans="1:15" x14ac:dyDescent="0.25">
      <c r="A3361" t="str">
        <f t="shared" si="52"/>
        <v>62 DayJuly-September 2024NHS LanarkshireUpper GI - Hepatopancreatobiliary</v>
      </c>
      <c r="B3361" t="s">
        <v>262</v>
      </c>
      <c r="C3361" t="s">
        <v>260</v>
      </c>
      <c r="D3361" t="s">
        <v>171</v>
      </c>
      <c r="E3361" t="s">
        <v>203</v>
      </c>
      <c r="F3361">
        <v>21</v>
      </c>
      <c r="G3361" t="s">
        <v>324</v>
      </c>
      <c r="H3361" t="s">
        <v>310</v>
      </c>
      <c r="I3361">
        <v>0</v>
      </c>
      <c r="J3361">
        <v>0</v>
      </c>
      <c r="K3361">
        <v>11</v>
      </c>
      <c r="L3361">
        <v>1</v>
      </c>
      <c r="M3361">
        <v>6</v>
      </c>
      <c r="O3361">
        <v>30</v>
      </c>
    </row>
    <row r="3362" spans="1:15" x14ac:dyDescent="0.25">
      <c r="A3362" t="str">
        <f t="shared" si="52"/>
        <v>62 DayJuly-September 2024NHS LanarkshireUpper GI - Oesophagogastric</v>
      </c>
      <c r="B3362" t="s">
        <v>262</v>
      </c>
      <c r="C3362" t="s">
        <v>260</v>
      </c>
      <c r="D3362" t="s">
        <v>171</v>
      </c>
      <c r="E3362" t="s">
        <v>204</v>
      </c>
      <c r="F3362">
        <v>29</v>
      </c>
      <c r="G3362" t="s">
        <v>321</v>
      </c>
      <c r="H3362" t="s">
        <v>336</v>
      </c>
      <c r="I3362">
        <v>1</v>
      </c>
      <c r="J3362">
        <v>5</v>
      </c>
      <c r="K3362">
        <v>19</v>
      </c>
      <c r="L3362">
        <v>0</v>
      </c>
      <c r="M3362">
        <v>14</v>
      </c>
      <c r="O3362">
        <v>50</v>
      </c>
    </row>
    <row r="3363" spans="1:15" x14ac:dyDescent="0.25">
      <c r="A3363" t="str">
        <f t="shared" si="52"/>
        <v>62 DayJuly-September 2024NHS LanarkshireUrological</v>
      </c>
      <c r="B3363" t="s">
        <v>262</v>
      </c>
      <c r="C3363" t="s">
        <v>260</v>
      </c>
      <c r="D3363" t="s">
        <v>171</v>
      </c>
      <c r="E3363" t="s">
        <v>205</v>
      </c>
      <c r="F3363">
        <v>167</v>
      </c>
      <c r="G3363" t="s">
        <v>288</v>
      </c>
      <c r="H3363" t="s">
        <v>268</v>
      </c>
      <c r="I3363">
        <v>0</v>
      </c>
      <c r="J3363">
        <v>0</v>
      </c>
      <c r="K3363">
        <v>83</v>
      </c>
      <c r="L3363">
        <v>15</v>
      </c>
      <c r="M3363">
        <v>48</v>
      </c>
      <c r="N3363">
        <v>77</v>
      </c>
      <c r="O3363">
        <v>46</v>
      </c>
    </row>
    <row r="3364" spans="1:15" x14ac:dyDescent="0.25">
      <c r="A3364" t="str">
        <f t="shared" si="52"/>
        <v>62 DayJuly-September 2024NHS LanarkshireUrology - Bladder</v>
      </c>
      <c r="B3364" t="s">
        <v>262</v>
      </c>
      <c r="C3364" t="s">
        <v>260</v>
      </c>
      <c r="D3364" t="s">
        <v>171</v>
      </c>
      <c r="E3364" t="s">
        <v>206</v>
      </c>
      <c r="F3364">
        <v>21</v>
      </c>
      <c r="G3364" t="s">
        <v>273</v>
      </c>
      <c r="H3364" t="s">
        <v>321</v>
      </c>
      <c r="I3364">
        <v>0</v>
      </c>
      <c r="J3364">
        <v>0</v>
      </c>
      <c r="K3364">
        <v>9</v>
      </c>
      <c r="L3364">
        <v>2</v>
      </c>
      <c r="M3364">
        <v>6</v>
      </c>
      <c r="O3364">
        <v>28</v>
      </c>
    </row>
    <row r="3365" spans="1:15" x14ac:dyDescent="0.25">
      <c r="A3365" t="str">
        <f t="shared" si="52"/>
        <v>62 DayJuly-September 2024NHS LanarkshireUrology - Other</v>
      </c>
      <c r="B3365" t="s">
        <v>262</v>
      </c>
      <c r="C3365" t="s">
        <v>260</v>
      </c>
      <c r="D3365" t="s">
        <v>171</v>
      </c>
      <c r="E3365" t="s">
        <v>207</v>
      </c>
      <c r="F3365">
        <v>16</v>
      </c>
      <c r="G3365" t="s">
        <v>273</v>
      </c>
      <c r="H3365" t="s">
        <v>313</v>
      </c>
      <c r="I3365">
        <v>0</v>
      </c>
      <c r="J3365">
        <v>0</v>
      </c>
      <c r="K3365">
        <v>4</v>
      </c>
      <c r="L3365">
        <v>0</v>
      </c>
      <c r="M3365">
        <v>2</v>
      </c>
    </row>
    <row r="3366" spans="1:15" x14ac:dyDescent="0.25">
      <c r="A3366" t="str">
        <f t="shared" si="52"/>
        <v>62 DayJuly-September 2024NHS LanarkshireUrology - Prostate</v>
      </c>
      <c r="B3366" t="s">
        <v>262</v>
      </c>
      <c r="C3366" t="s">
        <v>260</v>
      </c>
      <c r="D3366" t="s">
        <v>171</v>
      </c>
      <c r="E3366" t="s">
        <v>208</v>
      </c>
      <c r="F3366">
        <v>130</v>
      </c>
      <c r="G3366" t="s">
        <v>442</v>
      </c>
      <c r="H3366" t="s">
        <v>347</v>
      </c>
      <c r="I3366">
        <v>0</v>
      </c>
      <c r="J3366">
        <v>0</v>
      </c>
      <c r="K3366">
        <v>70</v>
      </c>
      <c r="L3366">
        <v>13</v>
      </c>
      <c r="M3366">
        <v>40</v>
      </c>
      <c r="N3366">
        <v>79</v>
      </c>
      <c r="O3366">
        <v>46</v>
      </c>
    </row>
    <row r="3367" spans="1:15" x14ac:dyDescent="0.25">
      <c r="A3367" t="str">
        <f t="shared" si="52"/>
        <v>62 DayJuly-September 2024NHS LothianAll Cancer Types*</v>
      </c>
      <c r="B3367" t="s">
        <v>262</v>
      </c>
      <c r="C3367" t="s">
        <v>260</v>
      </c>
      <c r="D3367" t="s">
        <v>172</v>
      </c>
      <c r="E3367" t="s">
        <v>198</v>
      </c>
      <c r="F3367">
        <v>1114</v>
      </c>
      <c r="G3367" t="s">
        <v>646</v>
      </c>
      <c r="H3367" t="s">
        <v>647</v>
      </c>
      <c r="I3367">
        <v>5</v>
      </c>
      <c r="J3367">
        <v>0.66755674232309703</v>
      </c>
      <c r="K3367">
        <v>744</v>
      </c>
      <c r="L3367">
        <v>144</v>
      </c>
      <c r="M3367">
        <v>223</v>
      </c>
      <c r="N3367">
        <v>16</v>
      </c>
      <c r="O3367">
        <v>23</v>
      </c>
    </row>
    <row r="3368" spans="1:15" x14ac:dyDescent="0.25">
      <c r="A3368" t="str">
        <f t="shared" si="52"/>
        <v>62 DayJuly-September 2024NHS LothianAll Cancer Types* (screened excluded)</v>
      </c>
      <c r="B3368" t="s">
        <v>262</v>
      </c>
      <c r="C3368" t="s">
        <v>260</v>
      </c>
      <c r="D3368" t="s">
        <v>172</v>
      </c>
      <c r="E3368" t="s">
        <v>199</v>
      </c>
      <c r="F3368">
        <v>1001</v>
      </c>
      <c r="G3368" t="s">
        <v>646</v>
      </c>
      <c r="H3368" t="s">
        <v>648</v>
      </c>
      <c r="I3368">
        <v>5</v>
      </c>
      <c r="J3368">
        <v>0.786163522012579</v>
      </c>
      <c r="K3368">
        <v>631</v>
      </c>
      <c r="L3368">
        <v>124</v>
      </c>
      <c r="M3368">
        <v>197</v>
      </c>
      <c r="N3368">
        <v>16</v>
      </c>
      <c r="O3368">
        <v>24</v>
      </c>
    </row>
    <row r="3369" spans="1:15" x14ac:dyDescent="0.25">
      <c r="A3369" t="str">
        <f t="shared" si="52"/>
        <v>62 DayJuly-September 2024NHS LothianAll Cancer Types* (screened only)</v>
      </c>
      <c r="B3369" t="s">
        <v>262</v>
      </c>
      <c r="C3369" t="s">
        <v>260</v>
      </c>
      <c r="D3369" t="s">
        <v>172</v>
      </c>
      <c r="E3369" t="s">
        <v>200</v>
      </c>
      <c r="F3369">
        <v>113</v>
      </c>
      <c r="G3369" t="s">
        <v>266</v>
      </c>
      <c r="H3369" t="s">
        <v>319</v>
      </c>
      <c r="I3369">
        <v>0</v>
      </c>
      <c r="J3369">
        <v>0</v>
      </c>
      <c r="K3369">
        <v>113</v>
      </c>
      <c r="L3369">
        <v>20</v>
      </c>
      <c r="M3369">
        <v>26</v>
      </c>
      <c r="N3369">
        <v>16</v>
      </c>
      <c r="O3369">
        <v>14</v>
      </c>
    </row>
    <row r="3370" spans="1:15" x14ac:dyDescent="0.25">
      <c r="A3370" t="str">
        <f t="shared" si="52"/>
        <v>62 DayJuly-September 2024NHS LothianBreast</v>
      </c>
      <c r="B3370" t="s">
        <v>262</v>
      </c>
      <c r="C3370" t="s">
        <v>260</v>
      </c>
      <c r="D3370" t="s">
        <v>172</v>
      </c>
      <c r="E3370" t="s">
        <v>22</v>
      </c>
      <c r="F3370">
        <v>207</v>
      </c>
      <c r="G3370" t="s">
        <v>314</v>
      </c>
      <c r="H3370" t="s">
        <v>477</v>
      </c>
      <c r="I3370">
        <v>0</v>
      </c>
      <c r="J3370">
        <v>0</v>
      </c>
      <c r="K3370">
        <v>177</v>
      </c>
      <c r="L3370">
        <v>20</v>
      </c>
      <c r="M3370">
        <v>24</v>
      </c>
      <c r="N3370">
        <v>14</v>
      </c>
      <c r="O3370">
        <v>10</v>
      </c>
    </row>
    <row r="3371" spans="1:15" x14ac:dyDescent="0.25">
      <c r="A3371" t="str">
        <f t="shared" si="52"/>
        <v>62 DayJuly-September 2024NHS LothianBreast (screened excluded)</v>
      </c>
      <c r="B3371" t="s">
        <v>262</v>
      </c>
      <c r="C3371" t="s">
        <v>260</v>
      </c>
      <c r="D3371" t="s">
        <v>172</v>
      </c>
      <c r="E3371" t="s">
        <v>201</v>
      </c>
      <c r="F3371">
        <v>121</v>
      </c>
      <c r="G3371" t="s">
        <v>314</v>
      </c>
      <c r="H3371" t="s">
        <v>389</v>
      </c>
      <c r="I3371">
        <v>0</v>
      </c>
      <c r="J3371">
        <v>0</v>
      </c>
      <c r="K3371">
        <v>91</v>
      </c>
      <c r="L3371">
        <v>8</v>
      </c>
      <c r="M3371">
        <v>13</v>
      </c>
      <c r="N3371">
        <v>14</v>
      </c>
      <c r="O3371">
        <v>9</v>
      </c>
    </row>
    <row r="3372" spans="1:15" x14ac:dyDescent="0.25">
      <c r="A3372" t="str">
        <f t="shared" si="52"/>
        <v>62 DayJuly-September 2024NHS LothianBreast (screened only)</v>
      </c>
      <c r="B3372" t="s">
        <v>262</v>
      </c>
      <c r="C3372" t="s">
        <v>260</v>
      </c>
      <c r="D3372" t="s">
        <v>172</v>
      </c>
      <c r="E3372" t="s">
        <v>202</v>
      </c>
      <c r="F3372">
        <v>86</v>
      </c>
      <c r="G3372" t="s">
        <v>266</v>
      </c>
      <c r="H3372" t="s">
        <v>446</v>
      </c>
      <c r="I3372">
        <v>0</v>
      </c>
      <c r="J3372">
        <v>0</v>
      </c>
      <c r="K3372">
        <v>86</v>
      </c>
      <c r="L3372">
        <v>12</v>
      </c>
      <c r="M3372">
        <v>11</v>
      </c>
      <c r="N3372">
        <v>16</v>
      </c>
      <c r="O3372">
        <v>13</v>
      </c>
    </row>
    <row r="3373" spans="1:15" x14ac:dyDescent="0.25">
      <c r="A3373" t="str">
        <f t="shared" si="52"/>
        <v>62 DayJuly-September 2024NHS LothianCervical</v>
      </c>
      <c r="B3373" t="s">
        <v>262</v>
      </c>
      <c r="C3373" t="s">
        <v>260</v>
      </c>
      <c r="D3373" t="s">
        <v>172</v>
      </c>
      <c r="E3373" t="s">
        <v>23</v>
      </c>
      <c r="F3373">
        <v>6</v>
      </c>
      <c r="G3373" t="s">
        <v>306</v>
      </c>
      <c r="H3373" t="s">
        <v>313</v>
      </c>
      <c r="I3373">
        <v>0</v>
      </c>
      <c r="J3373">
        <v>0</v>
      </c>
      <c r="K3373">
        <v>4</v>
      </c>
      <c r="L3373">
        <v>0</v>
      </c>
      <c r="M3373">
        <v>1</v>
      </c>
    </row>
    <row r="3374" spans="1:15" x14ac:dyDescent="0.25">
      <c r="A3374" t="str">
        <f t="shared" si="52"/>
        <v>62 DayJuly-September 2024NHS LothianCervical (screened excluded)</v>
      </c>
      <c r="B3374" t="s">
        <v>262</v>
      </c>
      <c r="C3374" t="s">
        <v>260</v>
      </c>
      <c r="D3374" t="s">
        <v>172</v>
      </c>
      <c r="E3374" t="s">
        <v>24</v>
      </c>
      <c r="F3374">
        <v>5</v>
      </c>
      <c r="G3374" t="s">
        <v>306</v>
      </c>
      <c r="H3374" t="s">
        <v>320</v>
      </c>
      <c r="I3374">
        <v>0</v>
      </c>
      <c r="J3374">
        <v>0</v>
      </c>
      <c r="K3374">
        <v>3</v>
      </c>
      <c r="L3374">
        <v>0</v>
      </c>
      <c r="M3374">
        <v>1</v>
      </c>
    </row>
    <row r="3375" spans="1:15" x14ac:dyDescent="0.25">
      <c r="A3375" t="str">
        <f t="shared" si="52"/>
        <v>62 DayJuly-September 2024NHS LothianCervical (screened only)</v>
      </c>
      <c r="B3375" t="s">
        <v>262</v>
      </c>
      <c r="C3375" t="s">
        <v>260</v>
      </c>
      <c r="D3375" t="s">
        <v>172</v>
      </c>
      <c r="E3375" t="s">
        <v>25</v>
      </c>
      <c r="F3375">
        <v>1</v>
      </c>
      <c r="G3375" t="s">
        <v>266</v>
      </c>
      <c r="H3375" t="s">
        <v>316</v>
      </c>
      <c r="I3375">
        <v>0</v>
      </c>
      <c r="J3375">
        <v>0</v>
      </c>
      <c r="K3375">
        <v>1</v>
      </c>
      <c r="L3375">
        <v>0</v>
      </c>
      <c r="M3375">
        <v>0</v>
      </c>
    </row>
    <row r="3376" spans="1:15" x14ac:dyDescent="0.25">
      <c r="A3376" t="str">
        <f t="shared" si="52"/>
        <v>62 DayJuly-September 2024NHS LothianColorectal</v>
      </c>
      <c r="B3376" t="s">
        <v>262</v>
      </c>
      <c r="C3376" t="s">
        <v>260</v>
      </c>
      <c r="D3376" t="s">
        <v>172</v>
      </c>
      <c r="E3376" t="s">
        <v>26</v>
      </c>
      <c r="F3376">
        <v>136</v>
      </c>
      <c r="G3376" t="s">
        <v>344</v>
      </c>
      <c r="H3376" t="s">
        <v>649</v>
      </c>
      <c r="I3376">
        <v>2</v>
      </c>
      <c r="J3376">
        <v>1.86915887850467</v>
      </c>
      <c r="K3376">
        <v>105</v>
      </c>
      <c r="L3376">
        <v>22</v>
      </c>
      <c r="M3376">
        <v>71</v>
      </c>
      <c r="N3376">
        <v>20</v>
      </c>
      <c r="O3376">
        <v>31</v>
      </c>
    </row>
    <row r="3377" spans="1:15" x14ac:dyDescent="0.25">
      <c r="A3377" t="str">
        <f t="shared" si="52"/>
        <v>62 DayJuly-September 2024NHS LothianColorectal (screened excluded)</v>
      </c>
      <c r="B3377" t="s">
        <v>262</v>
      </c>
      <c r="C3377" t="s">
        <v>260</v>
      </c>
      <c r="D3377" t="s">
        <v>172</v>
      </c>
      <c r="E3377" t="s">
        <v>27</v>
      </c>
      <c r="F3377">
        <v>110</v>
      </c>
      <c r="G3377" t="s">
        <v>344</v>
      </c>
      <c r="H3377" t="s">
        <v>469</v>
      </c>
      <c r="I3377">
        <v>2</v>
      </c>
      <c r="J3377">
        <v>2.4691358024691401</v>
      </c>
      <c r="K3377">
        <v>79</v>
      </c>
      <c r="L3377">
        <v>14</v>
      </c>
      <c r="M3377">
        <v>56</v>
      </c>
      <c r="N3377">
        <v>20</v>
      </c>
      <c r="O3377">
        <v>34</v>
      </c>
    </row>
    <row r="3378" spans="1:15" x14ac:dyDescent="0.25">
      <c r="A3378" t="str">
        <f t="shared" si="52"/>
        <v>62 DayJuly-September 2024NHS LothianColorectal (screened only)</v>
      </c>
      <c r="B3378" t="s">
        <v>262</v>
      </c>
      <c r="C3378" t="s">
        <v>260</v>
      </c>
      <c r="D3378" t="s">
        <v>172</v>
      </c>
      <c r="E3378" t="s">
        <v>28</v>
      </c>
      <c r="F3378">
        <v>26</v>
      </c>
      <c r="G3378" t="s">
        <v>266</v>
      </c>
      <c r="H3378" t="s">
        <v>328</v>
      </c>
      <c r="I3378">
        <v>0</v>
      </c>
      <c r="J3378">
        <v>0</v>
      </c>
      <c r="K3378">
        <v>26</v>
      </c>
      <c r="L3378">
        <v>8</v>
      </c>
      <c r="M3378">
        <v>15</v>
      </c>
      <c r="N3378">
        <v>21</v>
      </c>
      <c r="O3378">
        <v>30</v>
      </c>
    </row>
    <row r="3379" spans="1:15" x14ac:dyDescent="0.25">
      <c r="A3379" t="str">
        <f t="shared" si="52"/>
        <v>62 DayJuly-September 2024NHS LothianHead &amp; Neck</v>
      </c>
      <c r="B3379" t="s">
        <v>262</v>
      </c>
      <c r="C3379" t="s">
        <v>260</v>
      </c>
      <c r="D3379" t="s">
        <v>172</v>
      </c>
      <c r="E3379" t="s">
        <v>29</v>
      </c>
      <c r="F3379">
        <v>54</v>
      </c>
      <c r="G3379" t="s">
        <v>302</v>
      </c>
      <c r="H3379" t="s">
        <v>309</v>
      </c>
      <c r="I3379">
        <v>0</v>
      </c>
      <c r="J3379">
        <v>0</v>
      </c>
      <c r="K3379">
        <v>37</v>
      </c>
      <c r="L3379">
        <v>4</v>
      </c>
      <c r="M3379">
        <v>24</v>
      </c>
      <c r="N3379">
        <v>10</v>
      </c>
      <c r="O3379">
        <v>22</v>
      </c>
    </row>
    <row r="3380" spans="1:15" x14ac:dyDescent="0.25">
      <c r="A3380" t="str">
        <f t="shared" si="52"/>
        <v>62 DayJuly-September 2024NHS LothianLung</v>
      </c>
      <c r="B3380" t="s">
        <v>262</v>
      </c>
      <c r="C3380" t="s">
        <v>260</v>
      </c>
      <c r="D3380" t="s">
        <v>172</v>
      </c>
      <c r="E3380" t="s">
        <v>30</v>
      </c>
      <c r="F3380">
        <v>178</v>
      </c>
      <c r="G3380" t="s">
        <v>325</v>
      </c>
      <c r="H3380" t="s">
        <v>293</v>
      </c>
      <c r="I3380">
        <v>2</v>
      </c>
      <c r="J3380">
        <v>2.98507462686567</v>
      </c>
      <c r="K3380">
        <v>65</v>
      </c>
      <c r="L3380">
        <v>6</v>
      </c>
      <c r="M3380">
        <v>19</v>
      </c>
      <c r="N3380">
        <v>12</v>
      </c>
      <c r="O3380">
        <v>17</v>
      </c>
    </row>
    <row r="3381" spans="1:15" x14ac:dyDescent="0.25">
      <c r="A3381" t="str">
        <f t="shared" si="52"/>
        <v>62 DayJuly-September 2024NHS LothianLymphoma</v>
      </c>
      <c r="B3381" t="s">
        <v>262</v>
      </c>
      <c r="C3381" t="s">
        <v>260</v>
      </c>
      <c r="D3381" t="s">
        <v>172</v>
      </c>
      <c r="E3381" t="s">
        <v>31</v>
      </c>
      <c r="F3381">
        <v>49</v>
      </c>
      <c r="G3381" t="s">
        <v>380</v>
      </c>
      <c r="H3381" t="s">
        <v>307</v>
      </c>
      <c r="I3381">
        <v>0</v>
      </c>
      <c r="J3381">
        <v>0</v>
      </c>
      <c r="K3381">
        <v>18</v>
      </c>
      <c r="L3381">
        <v>5</v>
      </c>
      <c r="M3381">
        <v>6</v>
      </c>
      <c r="N3381">
        <v>22</v>
      </c>
      <c r="O3381">
        <v>6</v>
      </c>
    </row>
    <row r="3382" spans="1:15" x14ac:dyDescent="0.25">
      <c r="A3382" t="str">
        <f t="shared" si="52"/>
        <v>62 DayJuly-September 2024NHS LothianMelanoma</v>
      </c>
      <c r="B3382" t="s">
        <v>262</v>
      </c>
      <c r="C3382" t="s">
        <v>260</v>
      </c>
      <c r="D3382" t="s">
        <v>172</v>
      </c>
      <c r="E3382" t="s">
        <v>32</v>
      </c>
      <c r="F3382">
        <v>52</v>
      </c>
      <c r="G3382" t="s">
        <v>345</v>
      </c>
      <c r="H3382" t="s">
        <v>344</v>
      </c>
      <c r="I3382">
        <v>0</v>
      </c>
      <c r="J3382">
        <v>0</v>
      </c>
      <c r="K3382">
        <v>29</v>
      </c>
      <c r="L3382">
        <v>7</v>
      </c>
      <c r="M3382">
        <v>0</v>
      </c>
      <c r="N3382">
        <v>16</v>
      </c>
    </row>
    <row r="3383" spans="1:15" x14ac:dyDescent="0.25">
      <c r="A3383" t="str">
        <f t="shared" si="52"/>
        <v>62 DayJuly-September 2024NHS LothianOvarian</v>
      </c>
      <c r="B3383" t="s">
        <v>262</v>
      </c>
      <c r="C3383" t="s">
        <v>260</v>
      </c>
      <c r="D3383" t="s">
        <v>172</v>
      </c>
      <c r="E3383" t="s">
        <v>33</v>
      </c>
      <c r="F3383">
        <v>20</v>
      </c>
      <c r="G3383" t="s">
        <v>320</v>
      </c>
      <c r="H3383" t="s">
        <v>302</v>
      </c>
      <c r="I3383">
        <v>0</v>
      </c>
      <c r="J3383">
        <v>0</v>
      </c>
      <c r="K3383">
        <v>17</v>
      </c>
      <c r="L3383">
        <v>1</v>
      </c>
      <c r="M3383">
        <v>4</v>
      </c>
      <c r="O3383">
        <v>10</v>
      </c>
    </row>
    <row r="3384" spans="1:15" x14ac:dyDescent="0.25">
      <c r="A3384" t="str">
        <f t="shared" si="52"/>
        <v>62 DayJuly-September 2024NHS LothianUpper GI</v>
      </c>
      <c r="B3384" t="s">
        <v>262</v>
      </c>
      <c r="C3384" t="s">
        <v>260</v>
      </c>
      <c r="D3384" t="s">
        <v>172</v>
      </c>
      <c r="E3384" t="s">
        <v>34</v>
      </c>
      <c r="F3384">
        <v>110</v>
      </c>
      <c r="G3384" t="s">
        <v>323</v>
      </c>
      <c r="H3384" t="s">
        <v>275</v>
      </c>
      <c r="I3384">
        <v>1</v>
      </c>
      <c r="J3384">
        <v>1.2987012987013</v>
      </c>
      <c r="K3384">
        <v>76</v>
      </c>
      <c r="L3384">
        <v>8</v>
      </c>
      <c r="M3384">
        <v>22</v>
      </c>
      <c r="N3384">
        <v>18</v>
      </c>
      <c r="O3384">
        <v>14</v>
      </c>
    </row>
    <row r="3385" spans="1:15" x14ac:dyDescent="0.25">
      <c r="A3385" t="str">
        <f t="shared" si="52"/>
        <v>62 DayJuly-September 2024NHS LothianUpper GI - Hepatopancreatobiliary</v>
      </c>
      <c r="B3385" t="s">
        <v>262</v>
      </c>
      <c r="C3385" t="s">
        <v>260</v>
      </c>
      <c r="D3385" t="s">
        <v>172</v>
      </c>
      <c r="E3385" t="s">
        <v>203</v>
      </c>
      <c r="F3385">
        <v>65</v>
      </c>
      <c r="G3385" t="s">
        <v>307</v>
      </c>
      <c r="H3385" t="s">
        <v>283</v>
      </c>
      <c r="I3385">
        <v>1</v>
      </c>
      <c r="J3385">
        <v>2.12765957446809</v>
      </c>
      <c r="K3385">
        <v>46</v>
      </c>
      <c r="L3385">
        <v>3</v>
      </c>
      <c r="M3385">
        <v>5</v>
      </c>
      <c r="N3385">
        <v>28</v>
      </c>
      <c r="O3385">
        <v>15</v>
      </c>
    </row>
    <row r="3386" spans="1:15" x14ac:dyDescent="0.25">
      <c r="A3386" t="str">
        <f t="shared" si="52"/>
        <v>62 DayJuly-September 2024NHS LothianUpper GI - Oesophagogastric</v>
      </c>
      <c r="B3386" t="s">
        <v>262</v>
      </c>
      <c r="C3386" t="s">
        <v>260</v>
      </c>
      <c r="D3386" t="s">
        <v>172</v>
      </c>
      <c r="E3386" t="s">
        <v>204</v>
      </c>
      <c r="F3386">
        <v>45</v>
      </c>
      <c r="G3386" t="s">
        <v>284</v>
      </c>
      <c r="H3386" t="s">
        <v>314</v>
      </c>
      <c r="I3386">
        <v>0</v>
      </c>
      <c r="J3386">
        <v>0</v>
      </c>
      <c r="K3386">
        <v>30</v>
      </c>
      <c r="L3386">
        <v>5</v>
      </c>
      <c r="M3386">
        <v>17</v>
      </c>
      <c r="N3386">
        <v>10</v>
      </c>
      <c r="O3386">
        <v>14</v>
      </c>
    </row>
    <row r="3387" spans="1:15" x14ac:dyDescent="0.25">
      <c r="A3387" t="str">
        <f t="shared" si="52"/>
        <v>62 DayJuly-September 2024NHS LothianUrological</v>
      </c>
      <c r="B3387" t="s">
        <v>262</v>
      </c>
      <c r="C3387" t="s">
        <v>260</v>
      </c>
      <c r="D3387" t="s">
        <v>172</v>
      </c>
      <c r="E3387" t="s">
        <v>205</v>
      </c>
      <c r="F3387">
        <v>302</v>
      </c>
      <c r="G3387" t="s">
        <v>446</v>
      </c>
      <c r="H3387" t="s">
        <v>650</v>
      </c>
      <c r="I3387">
        <v>0</v>
      </c>
      <c r="J3387">
        <v>0</v>
      </c>
      <c r="K3387">
        <v>216</v>
      </c>
      <c r="L3387">
        <v>71</v>
      </c>
      <c r="M3387">
        <v>52</v>
      </c>
      <c r="N3387">
        <v>17</v>
      </c>
      <c r="O3387">
        <v>42</v>
      </c>
    </row>
    <row r="3388" spans="1:15" x14ac:dyDescent="0.25">
      <c r="A3388" t="str">
        <f t="shared" si="52"/>
        <v>62 DayJuly-September 2024NHS LothianUrology - Bladder</v>
      </c>
      <c r="B3388" t="s">
        <v>262</v>
      </c>
      <c r="C3388" t="s">
        <v>260</v>
      </c>
      <c r="D3388" t="s">
        <v>172</v>
      </c>
      <c r="E3388" t="s">
        <v>206</v>
      </c>
      <c r="F3388">
        <v>23</v>
      </c>
      <c r="G3388" t="s">
        <v>274</v>
      </c>
      <c r="H3388" t="s">
        <v>302</v>
      </c>
      <c r="I3388">
        <v>0</v>
      </c>
      <c r="J3388">
        <v>0</v>
      </c>
      <c r="K3388">
        <v>17</v>
      </c>
      <c r="L3388">
        <v>4</v>
      </c>
      <c r="M3388">
        <v>5</v>
      </c>
      <c r="N3388">
        <v>26</v>
      </c>
      <c r="O3388">
        <v>41</v>
      </c>
    </row>
    <row r="3389" spans="1:15" x14ac:dyDescent="0.25">
      <c r="A3389" t="str">
        <f t="shared" si="52"/>
        <v>62 DayJuly-September 2024NHS LothianUrology - Other</v>
      </c>
      <c r="B3389" t="s">
        <v>262</v>
      </c>
      <c r="C3389" t="s">
        <v>260</v>
      </c>
      <c r="D3389" t="s">
        <v>172</v>
      </c>
      <c r="E3389" t="s">
        <v>207</v>
      </c>
      <c r="F3389">
        <v>54</v>
      </c>
      <c r="G3389" t="s">
        <v>327</v>
      </c>
      <c r="H3389" t="s">
        <v>328</v>
      </c>
      <c r="I3389">
        <v>0</v>
      </c>
      <c r="J3389">
        <v>0</v>
      </c>
      <c r="K3389">
        <v>26</v>
      </c>
      <c r="L3389">
        <v>6</v>
      </c>
      <c r="M3389">
        <v>9</v>
      </c>
      <c r="N3389">
        <v>8</v>
      </c>
      <c r="O3389">
        <v>27</v>
      </c>
    </row>
    <row r="3390" spans="1:15" x14ac:dyDescent="0.25">
      <c r="A3390" t="str">
        <f t="shared" si="52"/>
        <v>62 DayJuly-September 2024NHS LothianUrology - Prostate</v>
      </c>
      <c r="B3390" t="s">
        <v>262</v>
      </c>
      <c r="C3390" t="s">
        <v>260</v>
      </c>
      <c r="D3390" t="s">
        <v>172</v>
      </c>
      <c r="E3390" t="s">
        <v>208</v>
      </c>
      <c r="F3390">
        <v>225</v>
      </c>
      <c r="G3390" t="s">
        <v>385</v>
      </c>
      <c r="H3390" t="s">
        <v>440</v>
      </c>
      <c r="I3390">
        <v>0</v>
      </c>
      <c r="J3390">
        <v>0</v>
      </c>
      <c r="K3390">
        <v>173</v>
      </c>
      <c r="L3390">
        <v>61</v>
      </c>
      <c r="M3390">
        <v>38</v>
      </c>
      <c r="N3390">
        <v>21</v>
      </c>
      <c r="O3390">
        <v>44</v>
      </c>
    </row>
    <row r="3391" spans="1:15" x14ac:dyDescent="0.25">
      <c r="A3391" t="str">
        <f t="shared" si="52"/>
        <v>62 DayJuly-September 2024NHS OrkneyAll Cancer Types*</v>
      </c>
      <c r="B3391" t="s">
        <v>262</v>
      </c>
      <c r="C3391" t="s">
        <v>260</v>
      </c>
      <c r="D3391" t="s">
        <v>173</v>
      </c>
      <c r="E3391" t="s">
        <v>198</v>
      </c>
      <c r="F3391">
        <v>14</v>
      </c>
      <c r="G3391" t="s">
        <v>312</v>
      </c>
      <c r="H3391" t="s">
        <v>321</v>
      </c>
      <c r="I3391">
        <v>0</v>
      </c>
      <c r="J3391">
        <v>0</v>
      </c>
      <c r="K3391">
        <v>9</v>
      </c>
      <c r="L3391">
        <v>0</v>
      </c>
      <c r="M3391">
        <v>4</v>
      </c>
      <c r="O3391">
        <v>14</v>
      </c>
    </row>
    <row r="3392" spans="1:15" x14ac:dyDescent="0.25">
      <c r="A3392" t="str">
        <f t="shared" si="52"/>
        <v>62 DayJuly-September 2024NHS OrkneyAll Cancer Types* (screened excluded)</v>
      </c>
      <c r="B3392" t="s">
        <v>262</v>
      </c>
      <c r="C3392" t="s">
        <v>260</v>
      </c>
      <c r="D3392" t="s">
        <v>173</v>
      </c>
      <c r="E3392" t="s">
        <v>199</v>
      </c>
      <c r="F3392">
        <v>14</v>
      </c>
      <c r="G3392" t="s">
        <v>312</v>
      </c>
      <c r="H3392" t="s">
        <v>321</v>
      </c>
      <c r="I3392">
        <v>0</v>
      </c>
      <c r="J3392">
        <v>0</v>
      </c>
      <c r="K3392">
        <v>9</v>
      </c>
      <c r="L3392">
        <v>0</v>
      </c>
      <c r="M3392">
        <v>4</v>
      </c>
      <c r="O3392">
        <v>14</v>
      </c>
    </row>
    <row r="3393" spans="1:15" x14ac:dyDescent="0.25">
      <c r="A3393" t="str">
        <f t="shared" si="52"/>
        <v>62 DayJuly-September 2024NHS OrkneyColorectal</v>
      </c>
      <c r="B3393" t="s">
        <v>262</v>
      </c>
      <c r="C3393" t="s">
        <v>260</v>
      </c>
      <c r="D3393" t="s">
        <v>173</v>
      </c>
      <c r="E3393" t="s">
        <v>26</v>
      </c>
      <c r="F3393">
        <v>5</v>
      </c>
      <c r="G3393" t="s">
        <v>306</v>
      </c>
      <c r="H3393" t="s">
        <v>320</v>
      </c>
      <c r="I3393">
        <v>0</v>
      </c>
      <c r="J3393">
        <v>0</v>
      </c>
      <c r="K3393">
        <v>3</v>
      </c>
      <c r="L3393">
        <v>0</v>
      </c>
      <c r="M3393">
        <v>1</v>
      </c>
    </row>
    <row r="3394" spans="1:15" x14ac:dyDescent="0.25">
      <c r="A3394" t="str">
        <f t="shared" si="52"/>
        <v>62 DayJuly-September 2024NHS OrkneyColorectal (screened excluded)</v>
      </c>
      <c r="B3394" t="s">
        <v>262</v>
      </c>
      <c r="C3394" t="s">
        <v>260</v>
      </c>
      <c r="D3394" t="s">
        <v>173</v>
      </c>
      <c r="E3394" t="s">
        <v>27</v>
      </c>
      <c r="F3394">
        <v>5</v>
      </c>
      <c r="G3394" t="s">
        <v>306</v>
      </c>
      <c r="H3394" t="s">
        <v>320</v>
      </c>
      <c r="I3394">
        <v>0</v>
      </c>
      <c r="J3394">
        <v>0</v>
      </c>
      <c r="K3394">
        <v>3</v>
      </c>
      <c r="L3394">
        <v>0</v>
      </c>
      <c r="M3394">
        <v>1</v>
      </c>
    </row>
    <row r="3395" spans="1:15" x14ac:dyDescent="0.25">
      <c r="A3395" t="str">
        <f t="shared" ref="A3395:A3458" si="53">CONCATENATE(B3395,C3395,D3395,E3395)</f>
        <v>62 DayJuly-September 2024NHS OrkneyLung</v>
      </c>
      <c r="B3395" t="s">
        <v>262</v>
      </c>
      <c r="C3395" t="s">
        <v>260</v>
      </c>
      <c r="D3395" t="s">
        <v>173</v>
      </c>
      <c r="E3395" t="s">
        <v>30</v>
      </c>
      <c r="F3395">
        <v>2</v>
      </c>
      <c r="G3395" t="s">
        <v>316</v>
      </c>
      <c r="H3395" t="s">
        <v>316</v>
      </c>
      <c r="I3395">
        <v>0</v>
      </c>
      <c r="J3395">
        <v>0</v>
      </c>
      <c r="K3395">
        <v>1</v>
      </c>
      <c r="L3395">
        <v>0</v>
      </c>
      <c r="M3395">
        <v>0</v>
      </c>
    </row>
    <row r="3396" spans="1:15" x14ac:dyDescent="0.25">
      <c r="A3396" t="str">
        <f t="shared" si="53"/>
        <v>62 DayJuly-September 2024NHS OrkneyMelanoma</v>
      </c>
      <c r="B3396" t="s">
        <v>262</v>
      </c>
      <c r="C3396" t="s">
        <v>260</v>
      </c>
      <c r="D3396" t="s">
        <v>173</v>
      </c>
      <c r="E3396" t="s">
        <v>32</v>
      </c>
      <c r="F3396">
        <v>1</v>
      </c>
      <c r="G3396" t="s">
        <v>266</v>
      </c>
      <c r="H3396" t="s">
        <v>316</v>
      </c>
      <c r="I3396">
        <v>0</v>
      </c>
      <c r="J3396">
        <v>0</v>
      </c>
      <c r="K3396">
        <v>1</v>
      </c>
      <c r="L3396">
        <v>0</v>
      </c>
      <c r="M3396">
        <v>0</v>
      </c>
    </row>
    <row r="3397" spans="1:15" x14ac:dyDescent="0.25">
      <c r="A3397" t="str">
        <f t="shared" si="53"/>
        <v>62 DayJuly-September 2024NHS OrkneyUpper GI</v>
      </c>
      <c r="B3397" t="s">
        <v>262</v>
      </c>
      <c r="C3397" t="s">
        <v>260</v>
      </c>
      <c r="D3397" t="s">
        <v>173</v>
      </c>
      <c r="E3397" t="s">
        <v>34</v>
      </c>
      <c r="F3397">
        <v>3</v>
      </c>
      <c r="G3397" t="s">
        <v>316</v>
      </c>
      <c r="H3397" t="s">
        <v>306</v>
      </c>
      <c r="I3397">
        <v>0</v>
      </c>
      <c r="J3397">
        <v>0</v>
      </c>
      <c r="K3397">
        <v>2</v>
      </c>
      <c r="L3397">
        <v>0</v>
      </c>
      <c r="M3397">
        <v>1</v>
      </c>
    </row>
    <row r="3398" spans="1:15" x14ac:dyDescent="0.25">
      <c r="A3398" t="str">
        <f t="shared" si="53"/>
        <v>62 DayJuly-September 2024NHS OrkneyUpper GI - Hepatopancreatobiliary</v>
      </c>
      <c r="B3398" t="s">
        <v>262</v>
      </c>
      <c r="C3398" t="s">
        <v>260</v>
      </c>
      <c r="D3398" t="s">
        <v>173</v>
      </c>
      <c r="E3398" t="s">
        <v>203</v>
      </c>
      <c r="F3398">
        <v>1</v>
      </c>
      <c r="G3398" t="s">
        <v>266</v>
      </c>
      <c r="H3398" t="s">
        <v>316</v>
      </c>
      <c r="I3398">
        <v>0</v>
      </c>
      <c r="J3398">
        <v>0</v>
      </c>
      <c r="K3398">
        <v>1</v>
      </c>
      <c r="L3398">
        <v>0</v>
      </c>
      <c r="M3398">
        <v>0</v>
      </c>
    </row>
    <row r="3399" spans="1:15" x14ac:dyDescent="0.25">
      <c r="A3399" t="str">
        <f t="shared" si="53"/>
        <v>62 DayJuly-September 2024NHS OrkneyUpper GI - Oesophagogastric</v>
      </c>
      <c r="B3399" t="s">
        <v>262</v>
      </c>
      <c r="C3399" t="s">
        <v>260</v>
      </c>
      <c r="D3399" t="s">
        <v>173</v>
      </c>
      <c r="E3399" t="s">
        <v>204</v>
      </c>
      <c r="F3399">
        <v>2</v>
      </c>
      <c r="G3399" t="s">
        <v>316</v>
      </c>
      <c r="H3399" t="s">
        <v>316</v>
      </c>
      <c r="I3399">
        <v>0</v>
      </c>
      <c r="J3399">
        <v>0</v>
      </c>
      <c r="K3399">
        <v>1</v>
      </c>
      <c r="L3399">
        <v>0</v>
      </c>
      <c r="M3399">
        <v>1</v>
      </c>
    </row>
    <row r="3400" spans="1:15" x14ac:dyDescent="0.25">
      <c r="A3400" t="str">
        <f t="shared" si="53"/>
        <v>62 DayJuly-September 2024NHS OrkneyUrological</v>
      </c>
      <c r="B3400" t="s">
        <v>262</v>
      </c>
      <c r="C3400" t="s">
        <v>260</v>
      </c>
      <c r="D3400" t="s">
        <v>173</v>
      </c>
      <c r="E3400" t="s">
        <v>205</v>
      </c>
      <c r="F3400">
        <v>3</v>
      </c>
      <c r="G3400" t="s">
        <v>316</v>
      </c>
      <c r="H3400" t="s">
        <v>306</v>
      </c>
      <c r="I3400">
        <v>0</v>
      </c>
      <c r="J3400">
        <v>0</v>
      </c>
      <c r="K3400">
        <v>2</v>
      </c>
      <c r="L3400">
        <v>0</v>
      </c>
      <c r="M3400">
        <v>2</v>
      </c>
    </row>
    <row r="3401" spans="1:15" x14ac:dyDescent="0.25">
      <c r="A3401" t="str">
        <f t="shared" si="53"/>
        <v>62 DayJuly-September 2024NHS OrkneyUrology - Bladder</v>
      </c>
      <c r="B3401" t="s">
        <v>262</v>
      </c>
      <c r="C3401" t="s">
        <v>260</v>
      </c>
      <c r="D3401" t="s">
        <v>173</v>
      </c>
      <c r="E3401" t="s">
        <v>206</v>
      </c>
      <c r="F3401">
        <v>1</v>
      </c>
      <c r="G3401" t="s">
        <v>266</v>
      </c>
      <c r="H3401" t="s">
        <v>316</v>
      </c>
      <c r="I3401">
        <v>0</v>
      </c>
      <c r="J3401">
        <v>0</v>
      </c>
      <c r="K3401">
        <v>1</v>
      </c>
      <c r="L3401">
        <v>0</v>
      </c>
      <c r="M3401">
        <v>1</v>
      </c>
    </row>
    <row r="3402" spans="1:15" x14ac:dyDescent="0.25">
      <c r="A3402" t="str">
        <f t="shared" si="53"/>
        <v>62 DayJuly-September 2024NHS OrkneyUrology - Other</v>
      </c>
      <c r="B3402" t="s">
        <v>262</v>
      </c>
      <c r="C3402" t="s">
        <v>260</v>
      </c>
      <c r="D3402" t="s">
        <v>173</v>
      </c>
      <c r="E3402" t="s">
        <v>207</v>
      </c>
      <c r="F3402">
        <v>2</v>
      </c>
      <c r="G3402" t="s">
        <v>316</v>
      </c>
      <c r="H3402" t="s">
        <v>316</v>
      </c>
      <c r="I3402">
        <v>0</v>
      </c>
      <c r="J3402">
        <v>0</v>
      </c>
      <c r="K3402">
        <v>1</v>
      </c>
      <c r="L3402">
        <v>0</v>
      </c>
      <c r="M3402">
        <v>1</v>
      </c>
    </row>
    <row r="3403" spans="1:15" x14ac:dyDescent="0.25">
      <c r="A3403" t="str">
        <f t="shared" si="53"/>
        <v>62 DayJuly-September 2024NHS ScotlandAll Cancer Types*</v>
      </c>
      <c r="B3403" t="s">
        <v>262</v>
      </c>
      <c r="C3403" t="s">
        <v>260</v>
      </c>
      <c r="D3403" t="s">
        <v>0</v>
      </c>
      <c r="E3403" t="s">
        <v>198</v>
      </c>
      <c r="F3403">
        <v>6850</v>
      </c>
      <c r="G3403" t="s">
        <v>651</v>
      </c>
      <c r="H3403" t="s">
        <v>652</v>
      </c>
      <c r="I3403">
        <v>74</v>
      </c>
      <c r="J3403">
        <v>1.67193854496159</v>
      </c>
      <c r="K3403">
        <v>4352</v>
      </c>
      <c r="L3403">
        <v>805</v>
      </c>
      <c r="M3403">
        <v>1386</v>
      </c>
      <c r="N3403">
        <v>16</v>
      </c>
      <c r="O3403">
        <v>22</v>
      </c>
    </row>
    <row r="3404" spans="1:15" x14ac:dyDescent="0.25">
      <c r="A3404" t="str">
        <f t="shared" si="53"/>
        <v>62 DayJuly-September 2024NHS ScotlandAll Cancer Types* (screened excluded)</v>
      </c>
      <c r="B3404" t="s">
        <v>262</v>
      </c>
      <c r="C3404" t="s">
        <v>260</v>
      </c>
      <c r="D3404" t="s">
        <v>0</v>
      </c>
      <c r="E3404" t="s">
        <v>199</v>
      </c>
      <c r="F3404">
        <v>6271</v>
      </c>
      <c r="G3404" t="s">
        <v>651</v>
      </c>
      <c r="H3404" t="s">
        <v>653</v>
      </c>
      <c r="I3404">
        <v>72</v>
      </c>
      <c r="J3404">
        <v>1.87158825058487</v>
      </c>
      <c r="K3404">
        <v>3775</v>
      </c>
      <c r="L3404">
        <v>690</v>
      </c>
      <c r="M3404">
        <v>1191</v>
      </c>
      <c r="N3404">
        <v>17</v>
      </c>
      <c r="O3404">
        <v>22</v>
      </c>
    </row>
    <row r="3405" spans="1:15" x14ac:dyDescent="0.25">
      <c r="A3405" t="str">
        <f t="shared" si="53"/>
        <v>62 DayJuly-September 2024NHS ScotlandAll Cancer Types* (screened only)</v>
      </c>
      <c r="B3405" t="s">
        <v>262</v>
      </c>
      <c r="C3405" t="s">
        <v>260</v>
      </c>
      <c r="D3405" t="s">
        <v>0</v>
      </c>
      <c r="E3405" t="s">
        <v>200</v>
      </c>
      <c r="F3405">
        <v>579</v>
      </c>
      <c r="G3405" t="s">
        <v>266</v>
      </c>
      <c r="H3405" t="s">
        <v>654</v>
      </c>
      <c r="I3405">
        <v>2</v>
      </c>
      <c r="J3405">
        <v>0.34542314335060398</v>
      </c>
      <c r="K3405">
        <v>577</v>
      </c>
      <c r="L3405">
        <v>115</v>
      </c>
      <c r="M3405">
        <v>195</v>
      </c>
      <c r="N3405">
        <v>14</v>
      </c>
      <c r="O3405">
        <v>21</v>
      </c>
    </row>
    <row r="3406" spans="1:15" x14ac:dyDescent="0.25">
      <c r="A3406" t="str">
        <f t="shared" si="53"/>
        <v>62 DayJuly-September 2024NHS ScotlandBreast</v>
      </c>
      <c r="B3406" t="s">
        <v>262</v>
      </c>
      <c r="C3406" t="s">
        <v>260</v>
      </c>
      <c r="D3406" t="s">
        <v>0</v>
      </c>
      <c r="E3406" t="s">
        <v>22</v>
      </c>
      <c r="F3406">
        <v>1237</v>
      </c>
      <c r="G3406" t="s">
        <v>655</v>
      </c>
      <c r="H3406" t="s">
        <v>656</v>
      </c>
      <c r="I3406">
        <v>1</v>
      </c>
      <c r="J3406">
        <v>9.6899224806201598E-2</v>
      </c>
      <c r="K3406">
        <v>1031</v>
      </c>
      <c r="L3406">
        <v>214</v>
      </c>
      <c r="M3406">
        <v>284</v>
      </c>
      <c r="N3406">
        <v>13</v>
      </c>
      <c r="O3406">
        <v>14</v>
      </c>
    </row>
    <row r="3407" spans="1:15" x14ac:dyDescent="0.25">
      <c r="A3407" t="str">
        <f t="shared" si="53"/>
        <v>62 DayJuly-September 2024NHS ScotlandBreast (screened excluded)</v>
      </c>
      <c r="B3407" t="s">
        <v>262</v>
      </c>
      <c r="C3407" t="s">
        <v>260</v>
      </c>
      <c r="D3407" t="s">
        <v>0</v>
      </c>
      <c r="E3407" t="s">
        <v>201</v>
      </c>
      <c r="F3407">
        <v>843</v>
      </c>
      <c r="G3407" t="s">
        <v>655</v>
      </c>
      <c r="H3407" t="s">
        <v>657</v>
      </c>
      <c r="I3407">
        <v>1</v>
      </c>
      <c r="J3407">
        <v>0.156739811912226</v>
      </c>
      <c r="K3407">
        <v>637</v>
      </c>
      <c r="L3407">
        <v>137</v>
      </c>
      <c r="M3407">
        <v>188</v>
      </c>
      <c r="N3407">
        <v>13</v>
      </c>
      <c r="O3407">
        <v>14</v>
      </c>
    </row>
    <row r="3408" spans="1:15" x14ac:dyDescent="0.25">
      <c r="A3408" t="str">
        <f t="shared" si="53"/>
        <v>62 DayJuly-September 2024NHS ScotlandBreast (screened only)</v>
      </c>
      <c r="B3408" t="s">
        <v>262</v>
      </c>
      <c r="C3408" t="s">
        <v>260</v>
      </c>
      <c r="D3408" t="s">
        <v>0</v>
      </c>
      <c r="E3408" t="s">
        <v>202</v>
      </c>
      <c r="F3408">
        <v>394</v>
      </c>
      <c r="G3408" t="s">
        <v>266</v>
      </c>
      <c r="H3408" t="s">
        <v>658</v>
      </c>
      <c r="I3408">
        <v>0</v>
      </c>
      <c r="J3408">
        <v>0</v>
      </c>
      <c r="K3408">
        <v>394</v>
      </c>
      <c r="L3408">
        <v>77</v>
      </c>
      <c r="M3408">
        <v>96</v>
      </c>
      <c r="N3408">
        <v>13</v>
      </c>
      <c r="O3408">
        <v>15</v>
      </c>
    </row>
    <row r="3409" spans="1:15" x14ac:dyDescent="0.25">
      <c r="A3409" t="str">
        <f t="shared" si="53"/>
        <v>62 DayJuly-September 2024NHS ScotlandCervical</v>
      </c>
      <c r="B3409" t="s">
        <v>262</v>
      </c>
      <c r="C3409" t="s">
        <v>260</v>
      </c>
      <c r="D3409" t="s">
        <v>0</v>
      </c>
      <c r="E3409" t="s">
        <v>23</v>
      </c>
      <c r="F3409">
        <v>55</v>
      </c>
      <c r="G3409" t="s">
        <v>287</v>
      </c>
      <c r="H3409" t="s">
        <v>329</v>
      </c>
      <c r="I3409">
        <v>1</v>
      </c>
      <c r="J3409">
        <v>2.4390243902439002</v>
      </c>
      <c r="K3409">
        <v>40</v>
      </c>
      <c r="L3409">
        <v>6</v>
      </c>
      <c r="M3409">
        <v>9</v>
      </c>
      <c r="N3409">
        <v>44</v>
      </c>
      <c r="O3409">
        <v>15</v>
      </c>
    </row>
    <row r="3410" spans="1:15" x14ac:dyDescent="0.25">
      <c r="A3410" t="str">
        <f t="shared" si="53"/>
        <v>62 DayJuly-September 2024NHS ScotlandCervical (screened excluded)</v>
      </c>
      <c r="B3410" t="s">
        <v>262</v>
      </c>
      <c r="C3410" t="s">
        <v>260</v>
      </c>
      <c r="D3410" t="s">
        <v>0</v>
      </c>
      <c r="E3410" t="s">
        <v>24</v>
      </c>
      <c r="F3410">
        <v>44</v>
      </c>
      <c r="G3410" t="s">
        <v>287</v>
      </c>
      <c r="H3410" t="s">
        <v>314</v>
      </c>
      <c r="I3410">
        <v>1</v>
      </c>
      <c r="J3410">
        <v>3.3333333333333299</v>
      </c>
      <c r="K3410">
        <v>29</v>
      </c>
      <c r="L3410">
        <v>4</v>
      </c>
      <c r="M3410">
        <v>7</v>
      </c>
      <c r="N3410">
        <v>28</v>
      </c>
      <c r="O3410">
        <v>15</v>
      </c>
    </row>
    <row r="3411" spans="1:15" x14ac:dyDescent="0.25">
      <c r="A3411" t="str">
        <f t="shared" si="53"/>
        <v>62 DayJuly-September 2024NHS ScotlandCervical (screened only)</v>
      </c>
      <c r="B3411" t="s">
        <v>262</v>
      </c>
      <c r="C3411" t="s">
        <v>260</v>
      </c>
      <c r="D3411" t="s">
        <v>0</v>
      </c>
      <c r="E3411" t="s">
        <v>25</v>
      </c>
      <c r="F3411">
        <v>11</v>
      </c>
      <c r="G3411" t="s">
        <v>266</v>
      </c>
      <c r="H3411" t="s">
        <v>310</v>
      </c>
      <c r="I3411">
        <v>0</v>
      </c>
      <c r="J3411">
        <v>0</v>
      </c>
      <c r="K3411">
        <v>11</v>
      </c>
      <c r="L3411">
        <v>2</v>
      </c>
      <c r="M3411">
        <v>2</v>
      </c>
    </row>
    <row r="3412" spans="1:15" x14ac:dyDescent="0.25">
      <c r="A3412" t="str">
        <f t="shared" si="53"/>
        <v>62 DayJuly-September 2024NHS ScotlandColorectal</v>
      </c>
      <c r="B3412" t="s">
        <v>262</v>
      </c>
      <c r="C3412" t="s">
        <v>260</v>
      </c>
      <c r="D3412" t="s">
        <v>0</v>
      </c>
      <c r="E3412" t="s">
        <v>26</v>
      </c>
      <c r="F3412">
        <v>917</v>
      </c>
      <c r="G3412" t="s">
        <v>554</v>
      </c>
      <c r="H3412" t="s">
        <v>428</v>
      </c>
      <c r="I3412">
        <v>14</v>
      </c>
      <c r="J3412">
        <v>2.0437956204379599</v>
      </c>
      <c r="K3412">
        <v>671</v>
      </c>
      <c r="L3412">
        <v>126</v>
      </c>
      <c r="M3412">
        <v>322</v>
      </c>
      <c r="N3412">
        <v>24</v>
      </c>
      <c r="O3412">
        <v>28</v>
      </c>
    </row>
    <row r="3413" spans="1:15" x14ac:dyDescent="0.25">
      <c r="A3413" t="str">
        <f t="shared" si="53"/>
        <v>62 DayJuly-September 2024NHS ScotlandColorectal (screened excluded)</v>
      </c>
      <c r="B3413" t="s">
        <v>262</v>
      </c>
      <c r="C3413" t="s">
        <v>260</v>
      </c>
      <c r="D3413" t="s">
        <v>0</v>
      </c>
      <c r="E3413" t="s">
        <v>27</v>
      </c>
      <c r="F3413">
        <v>743</v>
      </c>
      <c r="G3413" t="s">
        <v>554</v>
      </c>
      <c r="H3413" t="s">
        <v>659</v>
      </c>
      <c r="I3413">
        <v>12</v>
      </c>
      <c r="J3413">
        <v>2.3483365949119399</v>
      </c>
      <c r="K3413">
        <v>499</v>
      </c>
      <c r="L3413">
        <v>90</v>
      </c>
      <c r="M3413">
        <v>225</v>
      </c>
      <c r="N3413">
        <v>24</v>
      </c>
      <c r="O3413">
        <v>28</v>
      </c>
    </row>
    <row r="3414" spans="1:15" x14ac:dyDescent="0.25">
      <c r="A3414" t="str">
        <f t="shared" si="53"/>
        <v>62 DayJuly-September 2024NHS ScotlandColorectal (screened only)</v>
      </c>
      <c r="B3414" t="s">
        <v>262</v>
      </c>
      <c r="C3414" t="s">
        <v>260</v>
      </c>
      <c r="D3414" t="s">
        <v>0</v>
      </c>
      <c r="E3414" t="s">
        <v>28</v>
      </c>
      <c r="F3414">
        <v>174</v>
      </c>
      <c r="G3414" t="s">
        <v>266</v>
      </c>
      <c r="H3414" t="s">
        <v>421</v>
      </c>
      <c r="I3414">
        <v>2</v>
      </c>
      <c r="J3414">
        <v>1.14942528735632</v>
      </c>
      <c r="K3414">
        <v>172</v>
      </c>
      <c r="L3414">
        <v>36</v>
      </c>
      <c r="M3414">
        <v>97</v>
      </c>
      <c r="N3414">
        <v>18</v>
      </c>
      <c r="O3414">
        <v>29</v>
      </c>
    </row>
    <row r="3415" spans="1:15" x14ac:dyDescent="0.25">
      <c r="A3415" t="str">
        <f t="shared" si="53"/>
        <v>62 DayJuly-September 2024NHS ScotlandHead &amp; Neck</v>
      </c>
      <c r="B3415" t="s">
        <v>262</v>
      </c>
      <c r="C3415" t="s">
        <v>260</v>
      </c>
      <c r="D3415" t="s">
        <v>0</v>
      </c>
      <c r="E3415" t="s">
        <v>29</v>
      </c>
      <c r="F3415">
        <v>262</v>
      </c>
      <c r="G3415" t="s">
        <v>371</v>
      </c>
      <c r="H3415" t="s">
        <v>501</v>
      </c>
      <c r="I3415">
        <v>7</v>
      </c>
      <c r="J3415">
        <v>4.4871794871794899</v>
      </c>
      <c r="K3415">
        <v>149</v>
      </c>
      <c r="L3415">
        <v>32</v>
      </c>
      <c r="M3415">
        <v>66</v>
      </c>
      <c r="N3415">
        <v>15</v>
      </c>
      <c r="O3415">
        <v>21</v>
      </c>
    </row>
    <row r="3416" spans="1:15" x14ac:dyDescent="0.25">
      <c r="A3416" t="str">
        <f t="shared" si="53"/>
        <v>62 DayJuly-September 2024NHS ScotlandLung</v>
      </c>
      <c r="B3416" t="s">
        <v>262</v>
      </c>
      <c r="C3416" t="s">
        <v>260</v>
      </c>
      <c r="D3416" t="s">
        <v>0</v>
      </c>
      <c r="E3416" t="s">
        <v>30</v>
      </c>
      <c r="F3416">
        <v>1108</v>
      </c>
      <c r="G3416" t="s">
        <v>660</v>
      </c>
      <c r="H3416" t="s">
        <v>661</v>
      </c>
      <c r="I3416">
        <v>25</v>
      </c>
      <c r="J3416">
        <v>4.6040515653775298</v>
      </c>
      <c r="K3416">
        <v>518</v>
      </c>
      <c r="L3416">
        <v>65</v>
      </c>
      <c r="M3416">
        <v>171</v>
      </c>
      <c r="N3416">
        <v>11</v>
      </c>
      <c r="O3416">
        <v>20</v>
      </c>
    </row>
    <row r="3417" spans="1:15" x14ac:dyDescent="0.25">
      <c r="A3417" t="str">
        <f t="shared" si="53"/>
        <v>62 DayJuly-September 2024NHS ScotlandLymphoma</v>
      </c>
      <c r="B3417" t="s">
        <v>262</v>
      </c>
      <c r="C3417" t="s">
        <v>260</v>
      </c>
      <c r="D3417" t="s">
        <v>0</v>
      </c>
      <c r="E3417" t="s">
        <v>31</v>
      </c>
      <c r="F3417">
        <v>270</v>
      </c>
      <c r="G3417" t="s">
        <v>524</v>
      </c>
      <c r="H3417" t="s">
        <v>478</v>
      </c>
      <c r="I3417">
        <v>1</v>
      </c>
      <c r="J3417">
        <v>1</v>
      </c>
      <c r="K3417">
        <v>99</v>
      </c>
      <c r="L3417">
        <v>14</v>
      </c>
      <c r="M3417">
        <v>28</v>
      </c>
      <c r="N3417">
        <v>24</v>
      </c>
      <c r="O3417">
        <v>14</v>
      </c>
    </row>
    <row r="3418" spans="1:15" x14ac:dyDescent="0.25">
      <c r="A3418" t="str">
        <f t="shared" si="53"/>
        <v>62 DayJuly-September 2024NHS ScotlandMelanoma</v>
      </c>
      <c r="B3418" t="s">
        <v>262</v>
      </c>
      <c r="C3418" t="s">
        <v>260</v>
      </c>
      <c r="D3418" t="s">
        <v>0</v>
      </c>
      <c r="E3418" t="s">
        <v>32</v>
      </c>
      <c r="F3418">
        <v>393</v>
      </c>
      <c r="G3418" t="s">
        <v>282</v>
      </c>
      <c r="H3418" t="s">
        <v>662</v>
      </c>
      <c r="I3418">
        <v>1</v>
      </c>
      <c r="J3418">
        <v>0.387596899224806</v>
      </c>
      <c r="K3418">
        <v>257</v>
      </c>
      <c r="L3418">
        <v>32</v>
      </c>
      <c r="M3418">
        <v>4</v>
      </c>
      <c r="N3418">
        <v>16</v>
      </c>
      <c r="O3418">
        <v>16</v>
      </c>
    </row>
    <row r="3419" spans="1:15" x14ac:dyDescent="0.25">
      <c r="A3419" t="str">
        <f t="shared" si="53"/>
        <v>62 DayJuly-September 2024NHS ScotlandOvarian</v>
      </c>
      <c r="B3419" t="s">
        <v>262</v>
      </c>
      <c r="C3419" t="s">
        <v>260</v>
      </c>
      <c r="D3419" t="s">
        <v>0</v>
      </c>
      <c r="E3419" t="s">
        <v>33</v>
      </c>
      <c r="F3419">
        <v>126</v>
      </c>
      <c r="G3419" t="s">
        <v>369</v>
      </c>
      <c r="H3419" t="s">
        <v>401</v>
      </c>
      <c r="I3419">
        <v>4</v>
      </c>
      <c r="J3419">
        <v>4.5454545454545503</v>
      </c>
      <c r="K3419">
        <v>84</v>
      </c>
      <c r="L3419">
        <v>12</v>
      </c>
      <c r="M3419">
        <v>23</v>
      </c>
      <c r="N3419">
        <v>20</v>
      </c>
      <c r="O3419">
        <v>18</v>
      </c>
    </row>
    <row r="3420" spans="1:15" x14ac:dyDescent="0.25">
      <c r="A3420" t="str">
        <f t="shared" si="53"/>
        <v>62 DayJuly-September 2024NHS ScotlandUpper GI</v>
      </c>
      <c r="B3420" t="s">
        <v>262</v>
      </c>
      <c r="C3420" t="s">
        <v>260</v>
      </c>
      <c r="D3420" t="s">
        <v>0</v>
      </c>
      <c r="E3420" t="s">
        <v>34</v>
      </c>
      <c r="F3420">
        <v>700</v>
      </c>
      <c r="G3420" t="s">
        <v>342</v>
      </c>
      <c r="H3420" t="s">
        <v>572</v>
      </c>
      <c r="I3420">
        <v>10</v>
      </c>
      <c r="J3420">
        <v>2.3419203747072599</v>
      </c>
      <c r="K3420">
        <v>417</v>
      </c>
      <c r="L3420">
        <v>28</v>
      </c>
      <c r="M3420">
        <v>112</v>
      </c>
      <c r="N3420">
        <v>14</v>
      </c>
      <c r="O3420">
        <v>23</v>
      </c>
    </row>
    <row r="3421" spans="1:15" x14ac:dyDescent="0.25">
      <c r="A3421" t="str">
        <f t="shared" si="53"/>
        <v>62 DayJuly-September 2024NHS ScotlandUpper GI - Hepatopancreatobiliary</v>
      </c>
      <c r="B3421" t="s">
        <v>262</v>
      </c>
      <c r="C3421" t="s">
        <v>260</v>
      </c>
      <c r="D3421" t="s">
        <v>0</v>
      </c>
      <c r="E3421" t="s">
        <v>203</v>
      </c>
      <c r="F3421">
        <v>381</v>
      </c>
      <c r="G3421" t="s">
        <v>644</v>
      </c>
      <c r="H3421" t="s">
        <v>425</v>
      </c>
      <c r="I3421">
        <v>5</v>
      </c>
      <c r="J3421">
        <v>2.2123893805309698</v>
      </c>
      <c r="K3421">
        <v>221</v>
      </c>
      <c r="L3421">
        <v>11</v>
      </c>
      <c r="M3421">
        <v>32</v>
      </c>
      <c r="N3421">
        <v>8</v>
      </c>
      <c r="O3421">
        <v>23</v>
      </c>
    </row>
    <row r="3422" spans="1:15" x14ac:dyDescent="0.25">
      <c r="A3422" t="str">
        <f t="shared" si="53"/>
        <v>62 DayJuly-September 2024NHS ScotlandUpper GI - Oesophagogastric</v>
      </c>
      <c r="B3422" t="s">
        <v>262</v>
      </c>
      <c r="C3422" t="s">
        <v>260</v>
      </c>
      <c r="D3422" t="s">
        <v>0</v>
      </c>
      <c r="E3422" t="s">
        <v>204</v>
      </c>
      <c r="F3422">
        <v>319</v>
      </c>
      <c r="G3422" t="s">
        <v>281</v>
      </c>
      <c r="H3422" t="s">
        <v>603</v>
      </c>
      <c r="I3422">
        <v>5</v>
      </c>
      <c r="J3422">
        <v>2.4875621890547301</v>
      </c>
      <c r="K3422">
        <v>196</v>
      </c>
      <c r="L3422">
        <v>17</v>
      </c>
      <c r="M3422">
        <v>80</v>
      </c>
      <c r="N3422">
        <v>16</v>
      </c>
      <c r="O3422">
        <v>23</v>
      </c>
    </row>
    <row r="3423" spans="1:15" x14ac:dyDescent="0.25">
      <c r="A3423" t="str">
        <f t="shared" si="53"/>
        <v>62 DayJuly-September 2024NHS ScotlandUrological</v>
      </c>
      <c r="B3423" t="s">
        <v>262</v>
      </c>
      <c r="C3423" t="s">
        <v>260</v>
      </c>
      <c r="D3423" t="s">
        <v>0</v>
      </c>
      <c r="E3423" t="s">
        <v>205</v>
      </c>
      <c r="F3423">
        <v>1782</v>
      </c>
      <c r="G3423" t="s">
        <v>663</v>
      </c>
      <c r="H3423" t="s">
        <v>664</v>
      </c>
      <c r="I3423">
        <v>10</v>
      </c>
      <c r="J3423">
        <v>0.91240875912408803</v>
      </c>
      <c r="K3423">
        <v>1086</v>
      </c>
      <c r="L3423">
        <v>276</v>
      </c>
      <c r="M3423">
        <v>367</v>
      </c>
      <c r="N3423">
        <v>19</v>
      </c>
      <c r="O3423">
        <v>33</v>
      </c>
    </row>
    <row r="3424" spans="1:15" x14ac:dyDescent="0.25">
      <c r="A3424" t="str">
        <f t="shared" si="53"/>
        <v>62 DayJuly-September 2024NHS ScotlandUrology - Bladder</v>
      </c>
      <c r="B3424" t="s">
        <v>262</v>
      </c>
      <c r="C3424" t="s">
        <v>260</v>
      </c>
      <c r="D3424" t="s">
        <v>0</v>
      </c>
      <c r="E3424" t="s">
        <v>206</v>
      </c>
      <c r="F3424">
        <v>167</v>
      </c>
      <c r="G3424" t="s">
        <v>285</v>
      </c>
      <c r="H3424" t="s">
        <v>319</v>
      </c>
      <c r="I3424">
        <v>1</v>
      </c>
      <c r="J3424">
        <v>0.88495575221238898</v>
      </c>
      <c r="K3424">
        <v>112</v>
      </c>
      <c r="L3424">
        <v>19</v>
      </c>
      <c r="M3424">
        <v>37</v>
      </c>
      <c r="N3424">
        <v>18</v>
      </c>
      <c r="O3424">
        <v>14</v>
      </c>
    </row>
    <row r="3425" spans="1:15" x14ac:dyDescent="0.25">
      <c r="A3425" t="str">
        <f t="shared" si="53"/>
        <v>62 DayJuly-September 2024NHS ScotlandUrology - Other</v>
      </c>
      <c r="B3425" t="s">
        <v>262</v>
      </c>
      <c r="C3425" t="s">
        <v>260</v>
      </c>
      <c r="D3425" t="s">
        <v>0</v>
      </c>
      <c r="E3425" t="s">
        <v>207</v>
      </c>
      <c r="F3425">
        <v>310</v>
      </c>
      <c r="G3425" t="s">
        <v>589</v>
      </c>
      <c r="H3425" t="s">
        <v>426</v>
      </c>
      <c r="I3425">
        <v>4</v>
      </c>
      <c r="J3425">
        <v>3.4482758620689702</v>
      </c>
      <c r="K3425">
        <v>112</v>
      </c>
      <c r="L3425">
        <v>19</v>
      </c>
      <c r="M3425">
        <v>43</v>
      </c>
      <c r="N3425">
        <v>14</v>
      </c>
      <c r="O3425">
        <v>32</v>
      </c>
    </row>
    <row r="3426" spans="1:15" x14ac:dyDescent="0.25">
      <c r="A3426" t="str">
        <f t="shared" si="53"/>
        <v>62 DayJuly-September 2024NHS ScotlandUrology - Prostate</v>
      </c>
      <c r="B3426" t="s">
        <v>262</v>
      </c>
      <c r="C3426" t="s">
        <v>260</v>
      </c>
      <c r="D3426" t="s">
        <v>0</v>
      </c>
      <c r="E3426" t="s">
        <v>208</v>
      </c>
      <c r="F3426">
        <v>1305</v>
      </c>
      <c r="G3426" t="s">
        <v>665</v>
      </c>
      <c r="H3426" t="s">
        <v>666</v>
      </c>
      <c r="I3426">
        <v>5</v>
      </c>
      <c r="J3426">
        <v>0.57670126874279104</v>
      </c>
      <c r="K3426">
        <v>862</v>
      </c>
      <c r="L3426">
        <v>238</v>
      </c>
      <c r="M3426">
        <v>287</v>
      </c>
      <c r="N3426">
        <v>19</v>
      </c>
      <c r="O3426">
        <v>36</v>
      </c>
    </row>
    <row r="3427" spans="1:15" x14ac:dyDescent="0.25">
      <c r="A3427" t="str">
        <f t="shared" si="53"/>
        <v>62 DayJuly-September 2024NHS ShetlandAll Cancer Types*</v>
      </c>
      <c r="B3427" t="s">
        <v>262</v>
      </c>
      <c r="C3427" t="s">
        <v>260</v>
      </c>
      <c r="D3427" t="s">
        <v>174</v>
      </c>
      <c r="E3427" t="s">
        <v>198</v>
      </c>
      <c r="F3427">
        <v>31</v>
      </c>
      <c r="G3427" t="s">
        <v>322</v>
      </c>
      <c r="H3427" t="s">
        <v>345</v>
      </c>
      <c r="I3427">
        <v>0</v>
      </c>
      <c r="J3427">
        <v>0</v>
      </c>
      <c r="K3427">
        <v>23</v>
      </c>
      <c r="L3427">
        <v>6</v>
      </c>
      <c r="M3427">
        <v>6</v>
      </c>
      <c r="N3427">
        <v>16</v>
      </c>
      <c r="O3427">
        <v>70</v>
      </c>
    </row>
    <row r="3428" spans="1:15" x14ac:dyDescent="0.25">
      <c r="A3428" t="str">
        <f t="shared" si="53"/>
        <v>62 DayJuly-September 2024NHS ShetlandAll Cancer Types* (screened excluded)</v>
      </c>
      <c r="B3428" t="s">
        <v>262</v>
      </c>
      <c r="C3428" t="s">
        <v>260</v>
      </c>
      <c r="D3428" t="s">
        <v>174</v>
      </c>
      <c r="E3428" t="s">
        <v>199</v>
      </c>
      <c r="F3428">
        <v>29</v>
      </c>
      <c r="G3428" t="s">
        <v>322</v>
      </c>
      <c r="H3428" t="s">
        <v>326</v>
      </c>
      <c r="I3428">
        <v>0</v>
      </c>
      <c r="J3428">
        <v>0</v>
      </c>
      <c r="K3428">
        <v>21</v>
      </c>
      <c r="L3428">
        <v>5</v>
      </c>
      <c r="M3428">
        <v>6</v>
      </c>
      <c r="N3428">
        <v>7</v>
      </c>
      <c r="O3428">
        <v>70</v>
      </c>
    </row>
    <row r="3429" spans="1:15" x14ac:dyDescent="0.25">
      <c r="A3429" t="str">
        <f t="shared" si="53"/>
        <v>62 DayJuly-September 2024NHS ShetlandAll Cancer Types* (screened only)</v>
      </c>
      <c r="B3429" t="s">
        <v>262</v>
      </c>
      <c r="C3429" t="s">
        <v>260</v>
      </c>
      <c r="D3429" t="s">
        <v>174</v>
      </c>
      <c r="E3429" t="s">
        <v>200</v>
      </c>
      <c r="F3429">
        <v>2</v>
      </c>
      <c r="G3429" t="s">
        <v>266</v>
      </c>
      <c r="H3429" t="s">
        <v>306</v>
      </c>
      <c r="I3429">
        <v>0</v>
      </c>
      <c r="J3429">
        <v>0</v>
      </c>
      <c r="K3429">
        <v>2</v>
      </c>
      <c r="L3429">
        <v>1</v>
      </c>
      <c r="M3429">
        <v>0</v>
      </c>
    </row>
    <row r="3430" spans="1:15" x14ac:dyDescent="0.25">
      <c r="A3430" t="str">
        <f t="shared" si="53"/>
        <v>62 DayJuly-September 2024NHS ShetlandBreast</v>
      </c>
      <c r="B3430" t="s">
        <v>262</v>
      </c>
      <c r="C3430" t="s">
        <v>260</v>
      </c>
      <c r="D3430" t="s">
        <v>174</v>
      </c>
      <c r="E3430" t="s">
        <v>22</v>
      </c>
      <c r="F3430">
        <v>3</v>
      </c>
      <c r="G3430" t="s">
        <v>266</v>
      </c>
      <c r="H3430" t="s">
        <v>320</v>
      </c>
      <c r="I3430">
        <v>0</v>
      </c>
      <c r="J3430">
        <v>0</v>
      </c>
      <c r="K3430">
        <v>3</v>
      </c>
      <c r="L3430">
        <v>1</v>
      </c>
      <c r="M3430">
        <v>0</v>
      </c>
    </row>
    <row r="3431" spans="1:15" x14ac:dyDescent="0.25">
      <c r="A3431" t="str">
        <f t="shared" si="53"/>
        <v>62 DayJuly-September 2024NHS ShetlandBreast (screened excluded)</v>
      </c>
      <c r="B3431" t="s">
        <v>262</v>
      </c>
      <c r="C3431" t="s">
        <v>260</v>
      </c>
      <c r="D3431" t="s">
        <v>174</v>
      </c>
      <c r="E3431" t="s">
        <v>201</v>
      </c>
      <c r="F3431">
        <v>3</v>
      </c>
      <c r="G3431" t="s">
        <v>266</v>
      </c>
      <c r="H3431" t="s">
        <v>320</v>
      </c>
      <c r="I3431">
        <v>0</v>
      </c>
      <c r="J3431">
        <v>0</v>
      </c>
      <c r="K3431">
        <v>3</v>
      </c>
      <c r="L3431">
        <v>1</v>
      </c>
      <c r="M3431">
        <v>0</v>
      </c>
    </row>
    <row r="3432" spans="1:15" x14ac:dyDescent="0.25">
      <c r="A3432" t="str">
        <f t="shared" si="53"/>
        <v>62 DayJuly-September 2024NHS ShetlandCervical</v>
      </c>
      <c r="B3432" t="s">
        <v>262</v>
      </c>
      <c r="C3432" t="s">
        <v>260</v>
      </c>
      <c r="D3432" t="s">
        <v>174</v>
      </c>
      <c r="E3432" t="s">
        <v>23</v>
      </c>
      <c r="F3432">
        <v>1</v>
      </c>
      <c r="G3432" t="s">
        <v>316</v>
      </c>
      <c r="H3432" t="s">
        <v>266</v>
      </c>
      <c r="I3432">
        <v>0</v>
      </c>
      <c r="J3432" t="e">
        <v>#NUM!</v>
      </c>
      <c r="K3432">
        <v>0</v>
      </c>
      <c r="L3432">
        <v>0</v>
      </c>
      <c r="M3432">
        <v>0</v>
      </c>
    </row>
    <row r="3433" spans="1:15" x14ac:dyDescent="0.25">
      <c r="A3433" t="str">
        <f t="shared" si="53"/>
        <v>62 DayJuly-September 2024NHS ShetlandCervical (screened excluded)</v>
      </c>
      <c r="B3433" t="s">
        <v>262</v>
      </c>
      <c r="C3433" t="s">
        <v>260</v>
      </c>
      <c r="D3433" t="s">
        <v>174</v>
      </c>
      <c r="E3433" t="s">
        <v>24</v>
      </c>
      <c r="F3433">
        <v>1</v>
      </c>
      <c r="G3433" t="s">
        <v>316</v>
      </c>
      <c r="H3433" t="s">
        <v>266</v>
      </c>
      <c r="I3433">
        <v>0</v>
      </c>
      <c r="J3433" t="e">
        <v>#NUM!</v>
      </c>
      <c r="K3433">
        <v>0</v>
      </c>
      <c r="L3433">
        <v>0</v>
      </c>
      <c r="M3433">
        <v>0</v>
      </c>
    </row>
    <row r="3434" spans="1:15" x14ac:dyDescent="0.25">
      <c r="A3434" t="str">
        <f t="shared" si="53"/>
        <v>62 DayJuly-September 2024NHS ShetlandColorectal</v>
      </c>
      <c r="B3434" t="s">
        <v>262</v>
      </c>
      <c r="C3434" t="s">
        <v>260</v>
      </c>
      <c r="D3434" t="s">
        <v>174</v>
      </c>
      <c r="E3434" t="s">
        <v>26</v>
      </c>
      <c r="F3434">
        <v>5</v>
      </c>
      <c r="G3434" t="s">
        <v>316</v>
      </c>
      <c r="H3434" t="s">
        <v>313</v>
      </c>
      <c r="I3434">
        <v>0</v>
      </c>
      <c r="J3434">
        <v>0</v>
      </c>
      <c r="K3434">
        <v>4</v>
      </c>
      <c r="L3434">
        <v>2</v>
      </c>
      <c r="M3434">
        <v>0</v>
      </c>
    </row>
    <row r="3435" spans="1:15" x14ac:dyDescent="0.25">
      <c r="A3435" t="str">
        <f t="shared" si="53"/>
        <v>62 DayJuly-September 2024NHS ShetlandColorectal (screened excluded)</v>
      </c>
      <c r="B3435" t="s">
        <v>262</v>
      </c>
      <c r="C3435" t="s">
        <v>260</v>
      </c>
      <c r="D3435" t="s">
        <v>174</v>
      </c>
      <c r="E3435" t="s">
        <v>27</v>
      </c>
      <c r="F3435">
        <v>3</v>
      </c>
      <c r="G3435" t="s">
        <v>316</v>
      </c>
      <c r="H3435" t="s">
        <v>306</v>
      </c>
      <c r="I3435">
        <v>0</v>
      </c>
      <c r="J3435">
        <v>0</v>
      </c>
      <c r="K3435">
        <v>2</v>
      </c>
      <c r="L3435">
        <v>1</v>
      </c>
      <c r="M3435">
        <v>0</v>
      </c>
    </row>
    <row r="3436" spans="1:15" x14ac:dyDescent="0.25">
      <c r="A3436" t="str">
        <f t="shared" si="53"/>
        <v>62 DayJuly-September 2024NHS ShetlandColorectal (screened only)</v>
      </c>
      <c r="B3436" t="s">
        <v>262</v>
      </c>
      <c r="C3436" t="s">
        <v>260</v>
      </c>
      <c r="D3436" t="s">
        <v>174</v>
      </c>
      <c r="E3436" t="s">
        <v>28</v>
      </c>
      <c r="F3436">
        <v>2</v>
      </c>
      <c r="G3436" t="s">
        <v>266</v>
      </c>
      <c r="H3436" t="s">
        <v>306</v>
      </c>
      <c r="I3436">
        <v>0</v>
      </c>
      <c r="J3436">
        <v>0</v>
      </c>
      <c r="K3436">
        <v>2</v>
      </c>
      <c r="L3436">
        <v>1</v>
      </c>
      <c r="M3436">
        <v>0</v>
      </c>
    </row>
    <row r="3437" spans="1:15" x14ac:dyDescent="0.25">
      <c r="A3437" t="str">
        <f t="shared" si="53"/>
        <v>62 DayJuly-September 2024NHS ShetlandHead &amp; Neck</v>
      </c>
      <c r="B3437" t="s">
        <v>262</v>
      </c>
      <c r="C3437" t="s">
        <v>260</v>
      </c>
      <c r="D3437" t="s">
        <v>174</v>
      </c>
      <c r="E3437" t="s">
        <v>29</v>
      </c>
      <c r="F3437">
        <v>4</v>
      </c>
      <c r="G3437" t="s">
        <v>306</v>
      </c>
      <c r="H3437" t="s">
        <v>306</v>
      </c>
      <c r="I3437">
        <v>0</v>
      </c>
      <c r="J3437">
        <v>0</v>
      </c>
      <c r="K3437">
        <v>2</v>
      </c>
      <c r="L3437">
        <v>0</v>
      </c>
      <c r="M3437">
        <v>1</v>
      </c>
    </row>
    <row r="3438" spans="1:15" x14ac:dyDescent="0.25">
      <c r="A3438" t="str">
        <f t="shared" si="53"/>
        <v>62 DayJuly-September 2024NHS ShetlandLung</v>
      </c>
      <c r="B3438" t="s">
        <v>262</v>
      </c>
      <c r="C3438" t="s">
        <v>260</v>
      </c>
      <c r="D3438" t="s">
        <v>174</v>
      </c>
      <c r="E3438" t="s">
        <v>30</v>
      </c>
      <c r="F3438">
        <v>3</v>
      </c>
      <c r="G3438" t="s">
        <v>316</v>
      </c>
      <c r="H3438" t="s">
        <v>306</v>
      </c>
      <c r="I3438">
        <v>0</v>
      </c>
      <c r="J3438">
        <v>0</v>
      </c>
      <c r="K3438">
        <v>2</v>
      </c>
      <c r="L3438">
        <v>0</v>
      </c>
      <c r="M3438">
        <v>0</v>
      </c>
    </row>
    <row r="3439" spans="1:15" x14ac:dyDescent="0.25">
      <c r="A3439" t="str">
        <f t="shared" si="53"/>
        <v>62 DayJuly-September 2024NHS ShetlandLymphoma</v>
      </c>
      <c r="B3439" t="s">
        <v>262</v>
      </c>
      <c r="C3439" t="s">
        <v>260</v>
      </c>
      <c r="D3439" t="s">
        <v>174</v>
      </c>
      <c r="E3439" t="s">
        <v>31</v>
      </c>
      <c r="F3439">
        <v>3</v>
      </c>
      <c r="G3439" t="s">
        <v>316</v>
      </c>
      <c r="H3439" t="s">
        <v>306</v>
      </c>
      <c r="I3439">
        <v>0</v>
      </c>
      <c r="J3439">
        <v>0</v>
      </c>
      <c r="K3439">
        <v>2</v>
      </c>
      <c r="L3439">
        <v>1</v>
      </c>
      <c r="M3439">
        <v>1</v>
      </c>
    </row>
    <row r="3440" spans="1:15" x14ac:dyDescent="0.25">
      <c r="A3440" t="str">
        <f t="shared" si="53"/>
        <v>62 DayJuly-September 2024NHS ShetlandMelanoma</v>
      </c>
      <c r="B3440" t="s">
        <v>262</v>
      </c>
      <c r="C3440" t="s">
        <v>260</v>
      </c>
      <c r="D3440" t="s">
        <v>174</v>
      </c>
      <c r="E3440" t="s">
        <v>32</v>
      </c>
      <c r="F3440">
        <v>3</v>
      </c>
      <c r="G3440" t="s">
        <v>316</v>
      </c>
      <c r="H3440" t="s">
        <v>306</v>
      </c>
      <c r="I3440">
        <v>0</v>
      </c>
      <c r="J3440">
        <v>0</v>
      </c>
      <c r="K3440">
        <v>2</v>
      </c>
      <c r="L3440">
        <v>0</v>
      </c>
      <c r="M3440">
        <v>0</v>
      </c>
    </row>
    <row r="3441" spans="1:15" x14ac:dyDescent="0.25">
      <c r="A3441" t="str">
        <f t="shared" si="53"/>
        <v>62 DayJuly-September 2024NHS ShetlandUpper GI</v>
      </c>
      <c r="B3441" t="s">
        <v>262</v>
      </c>
      <c r="C3441" t="s">
        <v>260</v>
      </c>
      <c r="D3441" t="s">
        <v>174</v>
      </c>
      <c r="E3441" t="s">
        <v>34</v>
      </c>
      <c r="F3441">
        <v>2</v>
      </c>
      <c r="G3441" t="s">
        <v>266</v>
      </c>
      <c r="H3441" t="s">
        <v>306</v>
      </c>
      <c r="I3441">
        <v>0</v>
      </c>
      <c r="J3441">
        <v>0</v>
      </c>
      <c r="K3441">
        <v>2</v>
      </c>
      <c r="L3441">
        <v>1</v>
      </c>
      <c r="M3441">
        <v>1</v>
      </c>
    </row>
    <row r="3442" spans="1:15" x14ac:dyDescent="0.25">
      <c r="A3442" t="str">
        <f t="shared" si="53"/>
        <v>62 DayJuly-September 2024NHS ShetlandUpper GI - Hepatopancreatobiliary</v>
      </c>
      <c r="B3442" t="s">
        <v>262</v>
      </c>
      <c r="C3442" t="s">
        <v>260</v>
      </c>
      <c r="D3442" t="s">
        <v>174</v>
      </c>
      <c r="E3442" t="s">
        <v>203</v>
      </c>
      <c r="F3442">
        <v>1</v>
      </c>
      <c r="G3442" t="s">
        <v>266</v>
      </c>
      <c r="H3442" t="s">
        <v>316</v>
      </c>
      <c r="I3442">
        <v>0</v>
      </c>
      <c r="J3442">
        <v>0</v>
      </c>
      <c r="K3442">
        <v>1</v>
      </c>
      <c r="L3442">
        <v>1</v>
      </c>
      <c r="M3442">
        <v>0</v>
      </c>
    </row>
    <row r="3443" spans="1:15" x14ac:dyDescent="0.25">
      <c r="A3443" t="str">
        <f t="shared" si="53"/>
        <v>62 DayJuly-September 2024NHS ShetlandUpper GI - Oesophagogastric</v>
      </c>
      <c r="B3443" t="s">
        <v>262</v>
      </c>
      <c r="C3443" t="s">
        <v>260</v>
      </c>
      <c r="D3443" t="s">
        <v>174</v>
      </c>
      <c r="E3443" t="s">
        <v>204</v>
      </c>
      <c r="F3443">
        <v>1</v>
      </c>
      <c r="G3443" t="s">
        <v>266</v>
      </c>
      <c r="H3443" t="s">
        <v>316</v>
      </c>
      <c r="I3443">
        <v>0</v>
      </c>
      <c r="J3443">
        <v>0</v>
      </c>
      <c r="K3443">
        <v>1</v>
      </c>
      <c r="L3443">
        <v>0</v>
      </c>
      <c r="M3443">
        <v>1</v>
      </c>
    </row>
    <row r="3444" spans="1:15" x14ac:dyDescent="0.25">
      <c r="A3444" t="str">
        <f t="shared" si="53"/>
        <v>62 DayJuly-September 2024NHS ShetlandUrological</v>
      </c>
      <c r="B3444" t="s">
        <v>262</v>
      </c>
      <c r="C3444" t="s">
        <v>260</v>
      </c>
      <c r="D3444" t="s">
        <v>174</v>
      </c>
      <c r="E3444" t="s">
        <v>205</v>
      </c>
      <c r="F3444">
        <v>7</v>
      </c>
      <c r="G3444" t="s">
        <v>316</v>
      </c>
      <c r="H3444" t="s">
        <v>274</v>
      </c>
      <c r="I3444">
        <v>0</v>
      </c>
      <c r="J3444">
        <v>0</v>
      </c>
      <c r="K3444">
        <v>6</v>
      </c>
      <c r="L3444">
        <v>1</v>
      </c>
      <c r="M3444">
        <v>3</v>
      </c>
      <c r="O3444">
        <v>120</v>
      </c>
    </row>
    <row r="3445" spans="1:15" x14ac:dyDescent="0.25">
      <c r="A3445" t="str">
        <f t="shared" si="53"/>
        <v>62 DayJuly-September 2024NHS ShetlandUrology - Other</v>
      </c>
      <c r="B3445" t="s">
        <v>262</v>
      </c>
      <c r="C3445" t="s">
        <v>260</v>
      </c>
      <c r="D3445" t="s">
        <v>174</v>
      </c>
      <c r="E3445" t="s">
        <v>207</v>
      </c>
      <c r="F3445">
        <v>2</v>
      </c>
      <c r="G3445" t="s">
        <v>266</v>
      </c>
      <c r="H3445" t="s">
        <v>306</v>
      </c>
      <c r="I3445">
        <v>0</v>
      </c>
      <c r="J3445">
        <v>0</v>
      </c>
      <c r="K3445">
        <v>2</v>
      </c>
      <c r="L3445">
        <v>0</v>
      </c>
      <c r="M3445">
        <v>1</v>
      </c>
    </row>
    <row r="3446" spans="1:15" x14ac:dyDescent="0.25">
      <c r="A3446" t="str">
        <f t="shared" si="53"/>
        <v>62 DayJuly-September 2024NHS ShetlandUrology - Prostate</v>
      </c>
      <c r="B3446" t="s">
        <v>262</v>
      </c>
      <c r="C3446" t="s">
        <v>260</v>
      </c>
      <c r="D3446" t="s">
        <v>174</v>
      </c>
      <c r="E3446" t="s">
        <v>208</v>
      </c>
      <c r="F3446">
        <v>5</v>
      </c>
      <c r="G3446" t="s">
        <v>316</v>
      </c>
      <c r="H3446" t="s">
        <v>313</v>
      </c>
      <c r="I3446">
        <v>0</v>
      </c>
      <c r="J3446">
        <v>0</v>
      </c>
      <c r="K3446">
        <v>4</v>
      </c>
      <c r="L3446">
        <v>1</v>
      </c>
      <c r="M3446">
        <v>2</v>
      </c>
    </row>
    <row r="3447" spans="1:15" x14ac:dyDescent="0.25">
      <c r="A3447" t="str">
        <f t="shared" si="53"/>
        <v>62 DayJuly-September 2024NHS TaysideAll Cancer Types*</v>
      </c>
      <c r="B3447" t="s">
        <v>262</v>
      </c>
      <c r="C3447" t="s">
        <v>260</v>
      </c>
      <c r="D3447" t="s">
        <v>175</v>
      </c>
      <c r="E3447" t="s">
        <v>198</v>
      </c>
      <c r="F3447">
        <v>503</v>
      </c>
      <c r="G3447" t="s">
        <v>667</v>
      </c>
      <c r="H3447" t="s">
        <v>668</v>
      </c>
      <c r="I3447">
        <v>7</v>
      </c>
      <c r="J3447">
        <v>2.4822695035461</v>
      </c>
      <c r="K3447">
        <v>275</v>
      </c>
      <c r="L3447">
        <v>33</v>
      </c>
      <c r="M3447">
        <v>108</v>
      </c>
      <c r="N3447">
        <v>17</v>
      </c>
      <c r="O3447">
        <v>18</v>
      </c>
    </row>
    <row r="3448" spans="1:15" x14ac:dyDescent="0.25">
      <c r="A3448" t="str">
        <f t="shared" si="53"/>
        <v>62 DayJuly-September 2024NHS TaysideAll Cancer Types* (screened excluded)</v>
      </c>
      <c r="B3448" t="s">
        <v>262</v>
      </c>
      <c r="C3448" t="s">
        <v>260</v>
      </c>
      <c r="D3448" t="s">
        <v>175</v>
      </c>
      <c r="E3448" t="s">
        <v>199</v>
      </c>
      <c r="F3448">
        <v>460</v>
      </c>
      <c r="G3448" t="s">
        <v>667</v>
      </c>
      <c r="H3448" t="s">
        <v>669</v>
      </c>
      <c r="I3448">
        <v>7</v>
      </c>
      <c r="J3448">
        <v>2.92887029288703</v>
      </c>
      <c r="K3448">
        <v>232</v>
      </c>
      <c r="L3448">
        <v>24</v>
      </c>
      <c r="M3448">
        <v>95</v>
      </c>
      <c r="N3448">
        <v>18</v>
      </c>
      <c r="O3448">
        <v>19</v>
      </c>
    </row>
    <row r="3449" spans="1:15" x14ac:dyDescent="0.25">
      <c r="A3449" t="str">
        <f t="shared" si="53"/>
        <v>62 DayJuly-September 2024NHS TaysideAll Cancer Types* (screened only)</v>
      </c>
      <c r="B3449" t="s">
        <v>262</v>
      </c>
      <c r="C3449" t="s">
        <v>260</v>
      </c>
      <c r="D3449" t="s">
        <v>175</v>
      </c>
      <c r="E3449" t="s">
        <v>200</v>
      </c>
      <c r="F3449">
        <v>43</v>
      </c>
      <c r="G3449" t="s">
        <v>266</v>
      </c>
      <c r="H3449" t="s">
        <v>462</v>
      </c>
      <c r="I3449">
        <v>0</v>
      </c>
      <c r="J3449">
        <v>0</v>
      </c>
      <c r="K3449">
        <v>43</v>
      </c>
      <c r="L3449">
        <v>9</v>
      </c>
      <c r="M3449">
        <v>13</v>
      </c>
      <c r="N3449">
        <v>12</v>
      </c>
      <c r="O3449">
        <v>17</v>
      </c>
    </row>
    <row r="3450" spans="1:15" x14ac:dyDescent="0.25">
      <c r="A3450" t="str">
        <f t="shared" si="53"/>
        <v>62 DayJuly-September 2024NHS TaysideBreast</v>
      </c>
      <c r="B3450" t="s">
        <v>262</v>
      </c>
      <c r="C3450" t="s">
        <v>260</v>
      </c>
      <c r="D3450" t="s">
        <v>175</v>
      </c>
      <c r="E3450" t="s">
        <v>22</v>
      </c>
      <c r="F3450">
        <v>117</v>
      </c>
      <c r="G3450" t="s">
        <v>344</v>
      </c>
      <c r="H3450" t="s">
        <v>401</v>
      </c>
      <c r="I3450">
        <v>0</v>
      </c>
      <c r="J3450">
        <v>0</v>
      </c>
      <c r="K3450">
        <v>88</v>
      </c>
      <c r="L3450">
        <v>18</v>
      </c>
      <c r="M3450">
        <v>30</v>
      </c>
      <c r="N3450">
        <v>11</v>
      </c>
      <c r="O3450">
        <v>17</v>
      </c>
    </row>
    <row r="3451" spans="1:15" x14ac:dyDescent="0.25">
      <c r="A3451" t="str">
        <f t="shared" si="53"/>
        <v>62 DayJuly-September 2024NHS TaysideBreast (screened excluded)</v>
      </c>
      <c r="B3451" t="s">
        <v>262</v>
      </c>
      <c r="C3451" t="s">
        <v>260</v>
      </c>
      <c r="D3451" t="s">
        <v>175</v>
      </c>
      <c r="E3451" t="s">
        <v>201</v>
      </c>
      <c r="F3451">
        <v>76</v>
      </c>
      <c r="G3451" t="s">
        <v>344</v>
      </c>
      <c r="H3451" t="s">
        <v>283</v>
      </c>
      <c r="I3451">
        <v>0</v>
      </c>
      <c r="J3451">
        <v>0</v>
      </c>
      <c r="K3451">
        <v>47</v>
      </c>
      <c r="L3451">
        <v>9</v>
      </c>
      <c r="M3451">
        <v>19</v>
      </c>
      <c r="N3451">
        <v>8</v>
      </c>
      <c r="O3451">
        <v>17</v>
      </c>
    </row>
    <row r="3452" spans="1:15" x14ac:dyDescent="0.25">
      <c r="A3452" t="str">
        <f t="shared" si="53"/>
        <v>62 DayJuly-September 2024NHS TaysideBreast (screened only)</v>
      </c>
      <c r="B3452" t="s">
        <v>262</v>
      </c>
      <c r="C3452" t="s">
        <v>260</v>
      </c>
      <c r="D3452" t="s">
        <v>175</v>
      </c>
      <c r="E3452" t="s">
        <v>202</v>
      </c>
      <c r="F3452">
        <v>41</v>
      </c>
      <c r="G3452" t="s">
        <v>266</v>
      </c>
      <c r="H3452" t="s">
        <v>329</v>
      </c>
      <c r="I3452">
        <v>0</v>
      </c>
      <c r="J3452">
        <v>0</v>
      </c>
      <c r="K3452">
        <v>41</v>
      </c>
      <c r="L3452">
        <v>9</v>
      </c>
      <c r="M3452">
        <v>11</v>
      </c>
      <c r="N3452">
        <v>12</v>
      </c>
      <c r="O3452">
        <v>17</v>
      </c>
    </row>
    <row r="3453" spans="1:15" x14ac:dyDescent="0.25">
      <c r="A3453" t="str">
        <f t="shared" si="53"/>
        <v>62 DayJuly-September 2024NHS TaysideCervical</v>
      </c>
      <c r="B3453" t="s">
        <v>262</v>
      </c>
      <c r="C3453" t="s">
        <v>260</v>
      </c>
      <c r="D3453" t="s">
        <v>175</v>
      </c>
      <c r="E3453" t="s">
        <v>23</v>
      </c>
      <c r="F3453">
        <v>4</v>
      </c>
      <c r="G3453" t="s">
        <v>306</v>
      </c>
      <c r="H3453" t="s">
        <v>306</v>
      </c>
      <c r="I3453">
        <v>0</v>
      </c>
      <c r="J3453">
        <v>0</v>
      </c>
      <c r="K3453">
        <v>2</v>
      </c>
      <c r="L3453">
        <v>0</v>
      </c>
      <c r="M3453">
        <v>1</v>
      </c>
    </row>
    <row r="3454" spans="1:15" x14ac:dyDescent="0.25">
      <c r="A3454" t="str">
        <f t="shared" si="53"/>
        <v>62 DayJuly-September 2024NHS TaysideCervical (screened excluded)</v>
      </c>
      <c r="B3454" t="s">
        <v>262</v>
      </c>
      <c r="C3454" t="s">
        <v>260</v>
      </c>
      <c r="D3454" t="s">
        <v>175</v>
      </c>
      <c r="E3454" t="s">
        <v>24</v>
      </c>
      <c r="F3454">
        <v>3</v>
      </c>
      <c r="G3454" t="s">
        <v>306</v>
      </c>
      <c r="H3454" t="s">
        <v>316</v>
      </c>
      <c r="I3454">
        <v>0</v>
      </c>
      <c r="J3454">
        <v>0</v>
      </c>
      <c r="K3454">
        <v>1</v>
      </c>
      <c r="L3454">
        <v>0</v>
      </c>
      <c r="M3454">
        <v>0</v>
      </c>
    </row>
    <row r="3455" spans="1:15" x14ac:dyDescent="0.25">
      <c r="A3455" t="str">
        <f t="shared" si="53"/>
        <v>62 DayJuly-September 2024NHS TaysideCervical (screened only)</v>
      </c>
      <c r="B3455" t="s">
        <v>262</v>
      </c>
      <c r="C3455" t="s">
        <v>260</v>
      </c>
      <c r="D3455" t="s">
        <v>175</v>
      </c>
      <c r="E3455" t="s">
        <v>25</v>
      </c>
      <c r="F3455">
        <v>1</v>
      </c>
      <c r="G3455" t="s">
        <v>266</v>
      </c>
      <c r="H3455" t="s">
        <v>316</v>
      </c>
      <c r="I3455">
        <v>0</v>
      </c>
      <c r="J3455">
        <v>0</v>
      </c>
      <c r="K3455">
        <v>1</v>
      </c>
      <c r="L3455">
        <v>0</v>
      </c>
      <c r="M3455">
        <v>1</v>
      </c>
    </row>
    <row r="3456" spans="1:15" x14ac:dyDescent="0.25">
      <c r="A3456" t="str">
        <f t="shared" si="53"/>
        <v>62 DayJuly-September 2024NHS TaysideColorectal</v>
      </c>
      <c r="B3456" t="s">
        <v>262</v>
      </c>
      <c r="C3456" t="s">
        <v>260</v>
      </c>
      <c r="D3456" t="s">
        <v>175</v>
      </c>
      <c r="E3456" t="s">
        <v>26</v>
      </c>
      <c r="F3456">
        <v>68</v>
      </c>
      <c r="G3456" t="s">
        <v>327</v>
      </c>
      <c r="H3456" t="s">
        <v>292</v>
      </c>
      <c r="I3456">
        <v>1</v>
      </c>
      <c r="J3456">
        <v>2.5</v>
      </c>
      <c r="K3456">
        <v>39</v>
      </c>
      <c r="L3456">
        <v>3</v>
      </c>
      <c r="M3456">
        <v>21</v>
      </c>
      <c r="N3456">
        <v>31</v>
      </c>
      <c r="O3456">
        <v>20</v>
      </c>
    </row>
    <row r="3457" spans="1:15" x14ac:dyDescent="0.25">
      <c r="A3457" t="str">
        <f t="shared" si="53"/>
        <v>62 DayJuly-September 2024NHS TaysideColorectal (screened excluded)</v>
      </c>
      <c r="B3457" t="s">
        <v>262</v>
      </c>
      <c r="C3457" t="s">
        <v>260</v>
      </c>
      <c r="D3457" t="s">
        <v>175</v>
      </c>
      <c r="E3457" t="s">
        <v>27</v>
      </c>
      <c r="F3457">
        <v>67</v>
      </c>
      <c r="G3457" t="s">
        <v>327</v>
      </c>
      <c r="H3457" t="s">
        <v>386</v>
      </c>
      <c r="I3457">
        <v>1</v>
      </c>
      <c r="J3457">
        <v>2.5641025641025599</v>
      </c>
      <c r="K3457">
        <v>38</v>
      </c>
      <c r="L3457">
        <v>3</v>
      </c>
      <c r="M3457">
        <v>20</v>
      </c>
      <c r="N3457">
        <v>31</v>
      </c>
      <c r="O3457">
        <v>21</v>
      </c>
    </row>
    <row r="3458" spans="1:15" x14ac:dyDescent="0.25">
      <c r="A3458" t="str">
        <f t="shared" si="53"/>
        <v>62 DayJuly-September 2024NHS TaysideColorectal (screened only)</v>
      </c>
      <c r="B3458" t="s">
        <v>262</v>
      </c>
      <c r="C3458" t="s">
        <v>260</v>
      </c>
      <c r="D3458" t="s">
        <v>175</v>
      </c>
      <c r="E3458" t="s">
        <v>28</v>
      </c>
      <c r="F3458">
        <v>1</v>
      </c>
      <c r="G3458" t="s">
        <v>266</v>
      </c>
      <c r="H3458" t="s">
        <v>316</v>
      </c>
      <c r="I3458">
        <v>0</v>
      </c>
      <c r="J3458">
        <v>0</v>
      </c>
      <c r="K3458">
        <v>1</v>
      </c>
      <c r="L3458">
        <v>0</v>
      </c>
      <c r="M3458">
        <v>1</v>
      </c>
    </row>
    <row r="3459" spans="1:15" x14ac:dyDescent="0.25">
      <c r="A3459" t="str">
        <f t="shared" ref="A3459:A3522" si="54">CONCATENATE(B3459,C3459,D3459,E3459)</f>
        <v>62 DayJuly-September 2024NHS TaysideHead &amp; Neck</v>
      </c>
      <c r="B3459" t="s">
        <v>262</v>
      </c>
      <c r="C3459" t="s">
        <v>260</v>
      </c>
      <c r="D3459" t="s">
        <v>175</v>
      </c>
      <c r="E3459" t="s">
        <v>29</v>
      </c>
      <c r="F3459">
        <v>12</v>
      </c>
      <c r="G3459" t="s">
        <v>324</v>
      </c>
      <c r="H3459" t="s">
        <v>306</v>
      </c>
      <c r="I3459">
        <v>0</v>
      </c>
      <c r="J3459">
        <v>0</v>
      </c>
      <c r="K3459">
        <v>2</v>
      </c>
      <c r="L3459">
        <v>0</v>
      </c>
      <c r="M3459">
        <v>1</v>
      </c>
    </row>
    <row r="3460" spans="1:15" x14ac:dyDescent="0.25">
      <c r="A3460" t="str">
        <f t="shared" si="54"/>
        <v>62 DayJuly-September 2024NHS TaysideLung</v>
      </c>
      <c r="B3460" t="s">
        <v>262</v>
      </c>
      <c r="C3460" t="s">
        <v>260</v>
      </c>
      <c r="D3460" t="s">
        <v>175</v>
      </c>
      <c r="E3460" t="s">
        <v>30</v>
      </c>
      <c r="F3460">
        <v>82</v>
      </c>
      <c r="G3460" t="s">
        <v>296</v>
      </c>
      <c r="H3460" t="s">
        <v>488</v>
      </c>
      <c r="I3460">
        <v>4</v>
      </c>
      <c r="J3460">
        <v>7.2727272727272698</v>
      </c>
      <c r="K3460">
        <v>51</v>
      </c>
      <c r="L3460">
        <v>3</v>
      </c>
      <c r="M3460">
        <v>27</v>
      </c>
      <c r="N3460">
        <v>23</v>
      </c>
      <c r="O3460">
        <v>14</v>
      </c>
    </row>
    <row r="3461" spans="1:15" x14ac:dyDescent="0.25">
      <c r="A3461" t="str">
        <f t="shared" si="54"/>
        <v>62 DayJuly-September 2024NHS TaysideLymphoma</v>
      </c>
      <c r="B3461" t="s">
        <v>262</v>
      </c>
      <c r="C3461" t="s">
        <v>260</v>
      </c>
      <c r="D3461" t="s">
        <v>175</v>
      </c>
      <c r="E3461" t="s">
        <v>31</v>
      </c>
      <c r="F3461">
        <v>21</v>
      </c>
      <c r="G3461" t="s">
        <v>307</v>
      </c>
      <c r="H3461" t="s">
        <v>320</v>
      </c>
      <c r="I3461">
        <v>0</v>
      </c>
      <c r="J3461">
        <v>0</v>
      </c>
      <c r="K3461">
        <v>3</v>
      </c>
      <c r="L3461">
        <v>0</v>
      </c>
      <c r="M3461">
        <v>0</v>
      </c>
    </row>
    <row r="3462" spans="1:15" x14ac:dyDescent="0.25">
      <c r="A3462" t="str">
        <f t="shared" si="54"/>
        <v>62 DayJuly-September 2024NHS TaysideMelanoma</v>
      </c>
      <c r="B3462" t="s">
        <v>262</v>
      </c>
      <c r="C3462" t="s">
        <v>260</v>
      </c>
      <c r="D3462" t="s">
        <v>175</v>
      </c>
      <c r="E3462" t="s">
        <v>32</v>
      </c>
      <c r="F3462">
        <v>26</v>
      </c>
      <c r="G3462" t="s">
        <v>273</v>
      </c>
      <c r="H3462" t="s">
        <v>287</v>
      </c>
      <c r="I3462">
        <v>0</v>
      </c>
      <c r="J3462">
        <v>0</v>
      </c>
      <c r="K3462">
        <v>14</v>
      </c>
      <c r="L3462">
        <v>1</v>
      </c>
      <c r="M3462">
        <v>0</v>
      </c>
    </row>
    <row r="3463" spans="1:15" x14ac:dyDescent="0.25">
      <c r="A3463" t="str">
        <f t="shared" si="54"/>
        <v>62 DayJuly-September 2024NHS TaysideOvarian</v>
      </c>
      <c r="B3463" t="s">
        <v>262</v>
      </c>
      <c r="C3463" t="s">
        <v>260</v>
      </c>
      <c r="D3463" t="s">
        <v>175</v>
      </c>
      <c r="E3463" t="s">
        <v>33</v>
      </c>
      <c r="F3463">
        <v>9</v>
      </c>
      <c r="G3463" t="s">
        <v>316</v>
      </c>
      <c r="H3463" t="s">
        <v>322</v>
      </c>
      <c r="I3463">
        <v>2</v>
      </c>
      <c r="J3463">
        <v>25</v>
      </c>
      <c r="K3463">
        <v>6</v>
      </c>
      <c r="L3463">
        <v>1</v>
      </c>
      <c r="M3463">
        <v>1</v>
      </c>
    </row>
    <row r="3464" spans="1:15" x14ac:dyDescent="0.25">
      <c r="A3464" t="str">
        <f t="shared" si="54"/>
        <v>62 DayJuly-September 2024NHS TaysideUpper GI</v>
      </c>
      <c r="B3464" t="s">
        <v>262</v>
      </c>
      <c r="C3464" t="s">
        <v>260</v>
      </c>
      <c r="D3464" t="s">
        <v>175</v>
      </c>
      <c r="E3464" t="s">
        <v>34</v>
      </c>
      <c r="F3464">
        <v>48</v>
      </c>
      <c r="G3464" t="s">
        <v>309</v>
      </c>
      <c r="H3464" t="s">
        <v>310</v>
      </c>
      <c r="I3464">
        <v>0</v>
      </c>
      <c r="J3464">
        <v>0</v>
      </c>
      <c r="K3464">
        <v>11</v>
      </c>
      <c r="L3464">
        <v>1</v>
      </c>
      <c r="M3464">
        <v>0</v>
      </c>
    </row>
    <row r="3465" spans="1:15" x14ac:dyDescent="0.25">
      <c r="A3465" t="str">
        <f t="shared" si="54"/>
        <v>62 DayJuly-September 2024NHS TaysideUpper GI - Hepatopancreatobiliary</v>
      </c>
      <c r="B3465" t="s">
        <v>262</v>
      </c>
      <c r="C3465" t="s">
        <v>260</v>
      </c>
      <c r="D3465" t="s">
        <v>175</v>
      </c>
      <c r="E3465" t="s">
        <v>203</v>
      </c>
      <c r="F3465">
        <v>23</v>
      </c>
      <c r="G3465" t="s">
        <v>326</v>
      </c>
      <c r="H3465" t="s">
        <v>306</v>
      </c>
      <c r="I3465">
        <v>0</v>
      </c>
      <c r="J3465">
        <v>0</v>
      </c>
      <c r="K3465">
        <v>2</v>
      </c>
      <c r="L3465">
        <v>0</v>
      </c>
      <c r="M3465">
        <v>0</v>
      </c>
    </row>
    <row r="3466" spans="1:15" x14ac:dyDescent="0.25">
      <c r="A3466" t="str">
        <f t="shared" si="54"/>
        <v>62 DayJuly-September 2024NHS TaysideUpper GI - Oesophagogastric</v>
      </c>
      <c r="B3466" t="s">
        <v>262</v>
      </c>
      <c r="C3466" t="s">
        <v>260</v>
      </c>
      <c r="D3466" t="s">
        <v>175</v>
      </c>
      <c r="E3466" t="s">
        <v>204</v>
      </c>
      <c r="F3466">
        <v>25</v>
      </c>
      <c r="G3466" t="s">
        <v>334</v>
      </c>
      <c r="H3466" t="s">
        <v>321</v>
      </c>
      <c r="I3466">
        <v>0</v>
      </c>
      <c r="J3466">
        <v>0</v>
      </c>
      <c r="K3466">
        <v>9</v>
      </c>
      <c r="L3466">
        <v>1</v>
      </c>
      <c r="M3466">
        <v>0</v>
      </c>
    </row>
    <row r="3467" spans="1:15" x14ac:dyDescent="0.25">
      <c r="A3467" t="str">
        <f t="shared" si="54"/>
        <v>62 DayJuly-September 2024NHS TaysideUrological</v>
      </c>
      <c r="B3467" t="s">
        <v>262</v>
      </c>
      <c r="C3467" t="s">
        <v>260</v>
      </c>
      <c r="D3467" t="s">
        <v>175</v>
      </c>
      <c r="E3467" t="s">
        <v>205</v>
      </c>
      <c r="F3467">
        <v>116</v>
      </c>
      <c r="G3467" t="s">
        <v>291</v>
      </c>
      <c r="H3467" t="s">
        <v>338</v>
      </c>
      <c r="I3467">
        <v>0</v>
      </c>
      <c r="J3467">
        <v>0</v>
      </c>
      <c r="K3467">
        <v>59</v>
      </c>
      <c r="L3467">
        <v>6</v>
      </c>
      <c r="M3467">
        <v>27</v>
      </c>
      <c r="N3467">
        <v>16</v>
      </c>
      <c r="O3467">
        <v>25</v>
      </c>
    </row>
    <row r="3468" spans="1:15" x14ac:dyDescent="0.25">
      <c r="A3468" t="str">
        <f t="shared" si="54"/>
        <v>62 DayJuly-September 2024NHS TaysideUrology - Bladder</v>
      </c>
      <c r="B3468" t="s">
        <v>262</v>
      </c>
      <c r="C3468" t="s">
        <v>260</v>
      </c>
      <c r="D3468" t="s">
        <v>175</v>
      </c>
      <c r="E3468" t="s">
        <v>206</v>
      </c>
      <c r="F3468">
        <v>10</v>
      </c>
      <c r="G3468" t="s">
        <v>313</v>
      </c>
      <c r="H3468" t="s">
        <v>274</v>
      </c>
      <c r="I3468">
        <v>0</v>
      </c>
      <c r="J3468">
        <v>0</v>
      </c>
      <c r="K3468">
        <v>6</v>
      </c>
      <c r="L3468">
        <v>1</v>
      </c>
      <c r="M3468">
        <v>3</v>
      </c>
      <c r="O3468">
        <v>2</v>
      </c>
    </row>
    <row r="3469" spans="1:15" x14ac:dyDescent="0.25">
      <c r="A3469" t="str">
        <f t="shared" si="54"/>
        <v>62 DayJuly-September 2024NHS TaysideUrology - Other</v>
      </c>
      <c r="B3469" t="s">
        <v>262</v>
      </c>
      <c r="C3469" t="s">
        <v>260</v>
      </c>
      <c r="D3469" t="s">
        <v>175</v>
      </c>
      <c r="E3469" t="s">
        <v>207</v>
      </c>
      <c r="F3469">
        <v>23</v>
      </c>
      <c r="G3469" t="s">
        <v>302</v>
      </c>
      <c r="H3469" t="s">
        <v>274</v>
      </c>
      <c r="I3469">
        <v>0</v>
      </c>
      <c r="J3469">
        <v>0</v>
      </c>
      <c r="K3469">
        <v>6</v>
      </c>
      <c r="L3469">
        <v>0</v>
      </c>
      <c r="M3469">
        <v>3</v>
      </c>
      <c r="O3469">
        <v>28</v>
      </c>
    </row>
    <row r="3470" spans="1:15" x14ac:dyDescent="0.25">
      <c r="A3470" t="str">
        <f t="shared" si="54"/>
        <v>62 DayJuly-September 2024NHS TaysideUrology - Prostate</v>
      </c>
      <c r="B3470" t="s">
        <v>262</v>
      </c>
      <c r="C3470" t="s">
        <v>260</v>
      </c>
      <c r="D3470" t="s">
        <v>175</v>
      </c>
      <c r="E3470" t="s">
        <v>208</v>
      </c>
      <c r="F3470">
        <v>83</v>
      </c>
      <c r="G3470" t="s">
        <v>278</v>
      </c>
      <c r="H3470" t="s">
        <v>283</v>
      </c>
      <c r="I3470">
        <v>0</v>
      </c>
      <c r="J3470">
        <v>0</v>
      </c>
      <c r="K3470">
        <v>47</v>
      </c>
      <c r="L3470">
        <v>5</v>
      </c>
      <c r="M3470">
        <v>21</v>
      </c>
      <c r="N3470">
        <v>17</v>
      </c>
      <c r="O3470">
        <v>25</v>
      </c>
    </row>
    <row r="3471" spans="1:15" x14ac:dyDescent="0.25">
      <c r="A3471" t="str">
        <f t="shared" si="54"/>
        <v>62 DayJuly-September 2024NHS Western IslesAll Cancer Types*</v>
      </c>
      <c r="B3471" t="s">
        <v>262</v>
      </c>
      <c r="C3471" t="s">
        <v>260</v>
      </c>
      <c r="D3471" t="s">
        <v>176</v>
      </c>
      <c r="E3471" t="s">
        <v>198</v>
      </c>
      <c r="F3471">
        <v>37</v>
      </c>
      <c r="G3471" t="s">
        <v>287</v>
      </c>
      <c r="H3471" t="s">
        <v>345</v>
      </c>
      <c r="I3471">
        <v>0</v>
      </c>
      <c r="J3471">
        <v>0</v>
      </c>
      <c r="K3471">
        <v>23</v>
      </c>
      <c r="L3471">
        <v>3</v>
      </c>
      <c r="M3471">
        <v>1</v>
      </c>
      <c r="N3471">
        <v>24</v>
      </c>
    </row>
    <row r="3472" spans="1:15" x14ac:dyDescent="0.25">
      <c r="A3472" t="str">
        <f t="shared" si="54"/>
        <v>62 DayJuly-September 2024NHS Western IslesAll Cancer Types* (screened excluded)</v>
      </c>
      <c r="B3472" t="s">
        <v>262</v>
      </c>
      <c r="C3472" t="s">
        <v>260</v>
      </c>
      <c r="D3472" t="s">
        <v>176</v>
      </c>
      <c r="E3472" t="s">
        <v>199</v>
      </c>
      <c r="F3472">
        <v>37</v>
      </c>
      <c r="G3472" t="s">
        <v>287</v>
      </c>
      <c r="H3472" t="s">
        <v>345</v>
      </c>
      <c r="I3472">
        <v>0</v>
      </c>
      <c r="J3472">
        <v>0</v>
      </c>
      <c r="K3472">
        <v>23</v>
      </c>
      <c r="L3472">
        <v>3</v>
      </c>
      <c r="M3472">
        <v>1</v>
      </c>
      <c r="N3472">
        <v>24</v>
      </c>
    </row>
    <row r="3473" spans="1:15" x14ac:dyDescent="0.25">
      <c r="A3473" t="str">
        <f t="shared" si="54"/>
        <v>62 DayJuly-September 2024NHS Western IslesColorectal</v>
      </c>
      <c r="B3473" t="s">
        <v>262</v>
      </c>
      <c r="C3473" t="s">
        <v>260</v>
      </c>
      <c r="D3473" t="s">
        <v>176</v>
      </c>
      <c r="E3473" t="s">
        <v>26</v>
      </c>
      <c r="F3473">
        <v>3</v>
      </c>
      <c r="G3473" t="s">
        <v>316</v>
      </c>
      <c r="H3473" t="s">
        <v>306</v>
      </c>
      <c r="I3473">
        <v>0</v>
      </c>
      <c r="J3473">
        <v>0</v>
      </c>
      <c r="K3473">
        <v>2</v>
      </c>
      <c r="L3473">
        <v>1</v>
      </c>
      <c r="M3473">
        <v>0</v>
      </c>
    </row>
    <row r="3474" spans="1:15" x14ac:dyDescent="0.25">
      <c r="A3474" t="str">
        <f t="shared" si="54"/>
        <v>62 DayJuly-September 2024NHS Western IslesColorectal (screened excluded)</v>
      </c>
      <c r="B3474" t="s">
        <v>262</v>
      </c>
      <c r="C3474" t="s">
        <v>260</v>
      </c>
      <c r="D3474" t="s">
        <v>176</v>
      </c>
      <c r="E3474" t="s">
        <v>27</v>
      </c>
      <c r="F3474">
        <v>3</v>
      </c>
      <c r="G3474" t="s">
        <v>316</v>
      </c>
      <c r="H3474" t="s">
        <v>306</v>
      </c>
      <c r="I3474">
        <v>0</v>
      </c>
      <c r="J3474">
        <v>0</v>
      </c>
      <c r="K3474">
        <v>2</v>
      </c>
      <c r="L3474">
        <v>1</v>
      </c>
      <c r="M3474">
        <v>0</v>
      </c>
    </row>
    <row r="3475" spans="1:15" x14ac:dyDescent="0.25">
      <c r="A3475" t="str">
        <f t="shared" si="54"/>
        <v>62 DayJuly-September 2024NHS Western IslesHead &amp; Neck</v>
      </c>
      <c r="B3475" t="s">
        <v>262</v>
      </c>
      <c r="C3475" t="s">
        <v>260</v>
      </c>
      <c r="D3475" t="s">
        <v>176</v>
      </c>
      <c r="E3475" t="s">
        <v>29</v>
      </c>
      <c r="F3475">
        <v>2</v>
      </c>
      <c r="G3475" t="s">
        <v>306</v>
      </c>
      <c r="H3475" t="s">
        <v>266</v>
      </c>
      <c r="I3475">
        <v>0</v>
      </c>
      <c r="J3475" t="e">
        <v>#NUM!</v>
      </c>
      <c r="K3475">
        <v>0</v>
      </c>
      <c r="L3475">
        <v>0</v>
      </c>
      <c r="M3475">
        <v>0</v>
      </c>
    </row>
    <row r="3476" spans="1:15" x14ac:dyDescent="0.25">
      <c r="A3476" t="str">
        <f t="shared" si="54"/>
        <v>62 DayJuly-September 2024NHS Western IslesLung</v>
      </c>
      <c r="B3476" t="s">
        <v>262</v>
      </c>
      <c r="C3476" t="s">
        <v>260</v>
      </c>
      <c r="D3476" t="s">
        <v>176</v>
      </c>
      <c r="E3476" t="s">
        <v>30</v>
      </c>
      <c r="F3476">
        <v>8</v>
      </c>
      <c r="G3476" t="s">
        <v>320</v>
      </c>
      <c r="H3476" t="s">
        <v>312</v>
      </c>
      <c r="I3476">
        <v>0</v>
      </c>
      <c r="J3476">
        <v>0</v>
      </c>
      <c r="K3476">
        <v>5</v>
      </c>
      <c r="L3476">
        <v>1</v>
      </c>
      <c r="M3476">
        <v>1</v>
      </c>
    </row>
    <row r="3477" spans="1:15" x14ac:dyDescent="0.25">
      <c r="A3477" t="str">
        <f t="shared" si="54"/>
        <v>62 DayJuly-September 2024NHS Western IslesLymphoma</v>
      </c>
      <c r="B3477" t="s">
        <v>262</v>
      </c>
      <c r="C3477" t="s">
        <v>260</v>
      </c>
      <c r="D3477" t="s">
        <v>176</v>
      </c>
      <c r="E3477" t="s">
        <v>31</v>
      </c>
      <c r="F3477">
        <v>2</v>
      </c>
      <c r="G3477" t="s">
        <v>316</v>
      </c>
      <c r="H3477" t="s">
        <v>316</v>
      </c>
      <c r="I3477">
        <v>0</v>
      </c>
      <c r="J3477">
        <v>0</v>
      </c>
      <c r="K3477">
        <v>1</v>
      </c>
      <c r="L3477">
        <v>0</v>
      </c>
      <c r="M3477">
        <v>0</v>
      </c>
    </row>
    <row r="3478" spans="1:15" x14ac:dyDescent="0.25">
      <c r="A3478" t="str">
        <f t="shared" si="54"/>
        <v>62 DayJuly-September 2024NHS Western IslesMelanoma</v>
      </c>
      <c r="B3478" t="s">
        <v>262</v>
      </c>
      <c r="C3478" t="s">
        <v>260</v>
      </c>
      <c r="D3478" t="s">
        <v>176</v>
      </c>
      <c r="E3478" t="s">
        <v>32</v>
      </c>
      <c r="F3478">
        <v>5</v>
      </c>
      <c r="G3478" t="s">
        <v>313</v>
      </c>
      <c r="H3478" t="s">
        <v>316</v>
      </c>
      <c r="I3478">
        <v>0</v>
      </c>
      <c r="J3478">
        <v>0</v>
      </c>
      <c r="K3478">
        <v>1</v>
      </c>
      <c r="L3478">
        <v>0</v>
      </c>
      <c r="M3478">
        <v>0</v>
      </c>
    </row>
    <row r="3479" spans="1:15" x14ac:dyDescent="0.25">
      <c r="A3479" t="str">
        <f t="shared" si="54"/>
        <v>62 DayJuly-September 2024NHS Western IslesUpper GI</v>
      </c>
      <c r="B3479" t="s">
        <v>262</v>
      </c>
      <c r="C3479" t="s">
        <v>260</v>
      </c>
      <c r="D3479" t="s">
        <v>176</v>
      </c>
      <c r="E3479" t="s">
        <v>34</v>
      </c>
      <c r="F3479">
        <v>7</v>
      </c>
      <c r="G3479" t="s">
        <v>316</v>
      </c>
      <c r="H3479" t="s">
        <v>274</v>
      </c>
      <c r="I3479">
        <v>0</v>
      </c>
      <c r="J3479">
        <v>0</v>
      </c>
      <c r="K3479">
        <v>6</v>
      </c>
      <c r="L3479">
        <v>0</v>
      </c>
      <c r="M3479">
        <v>0</v>
      </c>
    </row>
    <row r="3480" spans="1:15" x14ac:dyDescent="0.25">
      <c r="A3480" t="str">
        <f t="shared" si="54"/>
        <v>62 DayJuly-September 2024NHS Western IslesUpper GI - Hepatopancreatobiliary</v>
      </c>
      <c r="B3480" t="s">
        <v>262</v>
      </c>
      <c r="C3480" t="s">
        <v>260</v>
      </c>
      <c r="D3480" t="s">
        <v>176</v>
      </c>
      <c r="E3480" t="s">
        <v>203</v>
      </c>
      <c r="F3480">
        <v>6</v>
      </c>
      <c r="G3480" t="s">
        <v>316</v>
      </c>
      <c r="H3480" t="s">
        <v>312</v>
      </c>
      <c r="I3480">
        <v>0</v>
      </c>
      <c r="J3480">
        <v>0</v>
      </c>
      <c r="K3480">
        <v>5</v>
      </c>
      <c r="L3480">
        <v>0</v>
      </c>
      <c r="M3480">
        <v>0</v>
      </c>
    </row>
    <row r="3481" spans="1:15" x14ac:dyDescent="0.25">
      <c r="A3481" t="str">
        <f t="shared" si="54"/>
        <v>62 DayJuly-September 2024NHS Western IslesUpper GI - Oesophagogastric</v>
      </c>
      <c r="B3481" t="s">
        <v>262</v>
      </c>
      <c r="C3481" t="s">
        <v>260</v>
      </c>
      <c r="D3481" t="s">
        <v>176</v>
      </c>
      <c r="E3481" t="s">
        <v>204</v>
      </c>
      <c r="F3481">
        <v>1</v>
      </c>
      <c r="G3481" t="s">
        <v>266</v>
      </c>
      <c r="H3481" t="s">
        <v>316</v>
      </c>
      <c r="I3481">
        <v>0</v>
      </c>
      <c r="J3481">
        <v>0</v>
      </c>
      <c r="K3481">
        <v>1</v>
      </c>
      <c r="L3481">
        <v>0</v>
      </c>
      <c r="M3481">
        <v>0</v>
      </c>
    </row>
    <row r="3482" spans="1:15" x14ac:dyDescent="0.25">
      <c r="A3482" t="str">
        <f t="shared" si="54"/>
        <v>62 DayJuly-September 2024NHS Western IslesUrological</v>
      </c>
      <c r="B3482" t="s">
        <v>262</v>
      </c>
      <c r="C3482" t="s">
        <v>260</v>
      </c>
      <c r="D3482" t="s">
        <v>176</v>
      </c>
      <c r="E3482" t="s">
        <v>205</v>
      </c>
      <c r="F3482">
        <v>10</v>
      </c>
      <c r="G3482" t="s">
        <v>306</v>
      </c>
      <c r="H3482" t="s">
        <v>322</v>
      </c>
      <c r="I3482">
        <v>0</v>
      </c>
      <c r="J3482">
        <v>0</v>
      </c>
      <c r="K3482">
        <v>8</v>
      </c>
      <c r="L3482">
        <v>1</v>
      </c>
      <c r="M3482">
        <v>0</v>
      </c>
    </row>
    <row r="3483" spans="1:15" x14ac:dyDescent="0.25">
      <c r="A3483" t="str">
        <f t="shared" si="54"/>
        <v>62 DayJuly-September 2024NHS Western IslesUrology - Bladder</v>
      </c>
      <c r="B3483" t="s">
        <v>262</v>
      </c>
      <c r="C3483" t="s">
        <v>260</v>
      </c>
      <c r="D3483" t="s">
        <v>176</v>
      </c>
      <c r="E3483" t="s">
        <v>206</v>
      </c>
      <c r="F3483">
        <v>2</v>
      </c>
      <c r="G3483" t="s">
        <v>316</v>
      </c>
      <c r="H3483" t="s">
        <v>316</v>
      </c>
      <c r="I3483">
        <v>0</v>
      </c>
      <c r="J3483">
        <v>0</v>
      </c>
      <c r="K3483">
        <v>1</v>
      </c>
      <c r="L3483">
        <v>0</v>
      </c>
      <c r="M3483">
        <v>0</v>
      </c>
    </row>
    <row r="3484" spans="1:15" x14ac:dyDescent="0.25">
      <c r="A3484" t="str">
        <f t="shared" si="54"/>
        <v>62 DayJuly-September 2024NHS Western IslesUrology - Other</v>
      </c>
      <c r="B3484" t="s">
        <v>262</v>
      </c>
      <c r="C3484" t="s">
        <v>260</v>
      </c>
      <c r="D3484" t="s">
        <v>176</v>
      </c>
      <c r="E3484" t="s">
        <v>207</v>
      </c>
      <c r="F3484">
        <v>1</v>
      </c>
      <c r="G3484" t="s">
        <v>266</v>
      </c>
      <c r="H3484" t="s">
        <v>316</v>
      </c>
      <c r="I3484">
        <v>0</v>
      </c>
      <c r="J3484">
        <v>0</v>
      </c>
      <c r="K3484">
        <v>1</v>
      </c>
      <c r="L3484">
        <v>1</v>
      </c>
      <c r="M3484">
        <v>0</v>
      </c>
    </row>
    <row r="3485" spans="1:15" x14ac:dyDescent="0.25">
      <c r="A3485" t="str">
        <f t="shared" si="54"/>
        <v>62 DayJuly-September 2024NHS Western IslesUrology - Prostate</v>
      </c>
      <c r="B3485" t="s">
        <v>262</v>
      </c>
      <c r="C3485" t="s">
        <v>260</v>
      </c>
      <c r="D3485" t="s">
        <v>176</v>
      </c>
      <c r="E3485" t="s">
        <v>208</v>
      </c>
      <c r="F3485">
        <v>7</v>
      </c>
      <c r="G3485" t="s">
        <v>316</v>
      </c>
      <c r="H3485" t="s">
        <v>274</v>
      </c>
      <c r="I3485">
        <v>0</v>
      </c>
      <c r="J3485">
        <v>0</v>
      </c>
      <c r="K3485">
        <v>6</v>
      </c>
      <c r="L3485">
        <v>0</v>
      </c>
      <c r="M3485">
        <v>0</v>
      </c>
    </row>
    <row r="3486" spans="1:15" x14ac:dyDescent="0.25">
      <c r="A3486" t="str">
        <f t="shared" si="54"/>
        <v>62 DayJuly-September 2024SCANAll Cancer Types*</v>
      </c>
      <c r="B3486" t="s">
        <v>262</v>
      </c>
      <c r="C3486" t="s">
        <v>260</v>
      </c>
      <c r="D3486" t="s">
        <v>7</v>
      </c>
      <c r="E3486" t="s">
        <v>198</v>
      </c>
      <c r="F3486">
        <v>1950</v>
      </c>
      <c r="G3486" t="s">
        <v>670</v>
      </c>
      <c r="H3486" t="s">
        <v>671</v>
      </c>
      <c r="I3486">
        <v>16</v>
      </c>
      <c r="J3486">
        <v>1.32669983416252</v>
      </c>
      <c r="K3486">
        <v>1190</v>
      </c>
      <c r="L3486">
        <v>204</v>
      </c>
      <c r="M3486">
        <v>369</v>
      </c>
      <c r="N3486">
        <v>15</v>
      </c>
      <c r="O3486">
        <v>22</v>
      </c>
    </row>
    <row r="3487" spans="1:15" x14ac:dyDescent="0.25">
      <c r="A3487" t="str">
        <f t="shared" si="54"/>
        <v>62 DayJuly-September 2024SCANAll Cancer Types* (screened excluded)</v>
      </c>
      <c r="B3487" t="s">
        <v>262</v>
      </c>
      <c r="C3487" t="s">
        <v>260</v>
      </c>
      <c r="D3487" t="s">
        <v>7</v>
      </c>
      <c r="E3487" t="s">
        <v>199</v>
      </c>
      <c r="F3487">
        <v>1813</v>
      </c>
      <c r="G3487" t="s">
        <v>670</v>
      </c>
      <c r="H3487" t="s">
        <v>672</v>
      </c>
      <c r="I3487">
        <v>15</v>
      </c>
      <c r="J3487">
        <v>1.4031805425631401</v>
      </c>
      <c r="K3487">
        <v>1054</v>
      </c>
      <c r="L3487">
        <v>179</v>
      </c>
      <c r="M3487">
        <v>329</v>
      </c>
      <c r="N3487">
        <v>15</v>
      </c>
      <c r="O3487">
        <v>23</v>
      </c>
    </row>
    <row r="3488" spans="1:15" x14ac:dyDescent="0.25">
      <c r="A3488" t="str">
        <f t="shared" si="54"/>
        <v>62 DayJuly-September 2024SCANAll Cancer Types* (screened only)</v>
      </c>
      <c r="B3488" t="s">
        <v>262</v>
      </c>
      <c r="C3488" t="s">
        <v>260</v>
      </c>
      <c r="D3488" t="s">
        <v>7</v>
      </c>
      <c r="E3488" t="s">
        <v>200</v>
      </c>
      <c r="F3488">
        <v>137</v>
      </c>
      <c r="G3488" t="s">
        <v>266</v>
      </c>
      <c r="H3488" t="s">
        <v>404</v>
      </c>
      <c r="I3488">
        <v>1</v>
      </c>
      <c r="J3488">
        <v>0.72992700729926996</v>
      </c>
      <c r="K3488">
        <v>136</v>
      </c>
      <c r="L3488">
        <v>25</v>
      </c>
      <c r="M3488">
        <v>40</v>
      </c>
      <c r="N3488">
        <v>17</v>
      </c>
      <c r="O3488">
        <v>16</v>
      </c>
    </row>
    <row r="3489" spans="1:15" x14ac:dyDescent="0.25">
      <c r="A3489" t="str">
        <f t="shared" si="54"/>
        <v>62 DayJuly-September 2024SCANBreast</v>
      </c>
      <c r="B3489" t="s">
        <v>262</v>
      </c>
      <c r="C3489" t="s">
        <v>260</v>
      </c>
      <c r="D3489" t="s">
        <v>7</v>
      </c>
      <c r="E3489" t="s">
        <v>22</v>
      </c>
      <c r="F3489">
        <v>290</v>
      </c>
      <c r="G3489" t="s">
        <v>385</v>
      </c>
      <c r="H3489" t="s">
        <v>487</v>
      </c>
      <c r="I3489">
        <v>0</v>
      </c>
      <c r="J3489">
        <v>0</v>
      </c>
      <c r="K3489">
        <v>238</v>
      </c>
      <c r="L3489">
        <v>31</v>
      </c>
      <c r="M3489">
        <v>53</v>
      </c>
      <c r="N3489">
        <v>12</v>
      </c>
      <c r="O3489">
        <v>11</v>
      </c>
    </row>
    <row r="3490" spans="1:15" x14ac:dyDescent="0.25">
      <c r="A3490" t="str">
        <f t="shared" si="54"/>
        <v>62 DayJuly-September 2024SCANBreast (screened excluded)</v>
      </c>
      <c r="B3490" t="s">
        <v>262</v>
      </c>
      <c r="C3490" t="s">
        <v>260</v>
      </c>
      <c r="D3490" t="s">
        <v>7</v>
      </c>
      <c r="E3490" t="s">
        <v>201</v>
      </c>
      <c r="F3490">
        <v>204</v>
      </c>
      <c r="G3490" t="s">
        <v>385</v>
      </c>
      <c r="H3490" t="s">
        <v>586</v>
      </c>
      <c r="I3490">
        <v>0</v>
      </c>
      <c r="J3490">
        <v>0</v>
      </c>
      <c r="K3490">
        <v>152</v>
      </c>
      <c r="L3490">
        <v>19</v>
      </c>
      <c r="M3490">
        <v>42</v>
      </c>
      <c r="N3490">
        <v>11</v>
      </c>
      <c r="O3490">
        <v>10</v>
      </c>
    </row>
    <row r="3491" spans="1:15" x14ac:dyDescent="0.25">
      <c r="A3491" t="str">
        <f t="shared" si="54"/>
        <v>62 DayJuly-September 2024SCANBreast (screened only)</v>
      </c>
      <c r="B3491" t="s">
        <v>262</v>
      </c>
      <c r="C3491" t="s">
        <v>260</v>
      </c>
      <c r="D3491" t="s">
        <v>7</v>
      </c>
      <c r="E3491" t="s">
        <v>202</v>
      </c>
      <c r="F3491">
        <v>86</v>
      </c>
      <c r="G3491" t="s">
        <v>266</v>
      </c>
      <c r="H3491" t="s">
        <v>446</v>
      </c>
      <c r="I3491">
        <v>0</v>
      </c>
      <c r="J3491">
        <v>0</v>
      </c>
      <c r="K3491">
        <v>86</v>
      </c>
      <c r="L3491">
        <v>12</v>
      </c>
      <c r="M3491">
        <v>11</v>
      </c>
      <c r="N3491">
        <v>16</v>
      </c>
      <c r="O3491">
        <v>13</v>
      </c>
    </row>
    <row r="3492" spans="1:15" x14ac:dyDescent="0.25">
      <c r="A3492" t="str">
        <f t="shared" si="54"/>
        <v>62 DayJuly-September 2024SCANCervical</v>
      </c>
      <c r="B3492" t="s">
        <v>262</v>
      </c>
      <c r="C3492" t="s">
        <v>260</v>
      </c>
      <c r="D3492" t="s">
        <v>7</v>
      </c>
      <c r="E3492" t="s">
        <v>23</v>
      </c>
      <c r="F3492">
        <v>9</v>
      </c>
      <c r="G3492" t="s">
        <v>313</v>
      </c>
      <c r="H3492" t="s">
        <v>312</v>
      </c>
      <c r="I3492">
        <v>0</v>
      </c>
      <c r="J3492">
        <v>0</v>
      </c>
      <c r="K3492">
        <v>5</v>
      </c>
      <c r="L3492">
        <v>0</v>
      </c>
      <c r="M3492">
        <v>1</v>
      </c>
    </row>
    <row r="3493" spans="1:15" x14ac:dyDescent="0.25">
      <c r="A3493" t="str">
        <f t="shared" si="54"/>
        <v>62 DayJuly-September 2024SCANCervical (screened excluded)</v>
      </c>
      <c r="B3493" t="s">
        <v>262</v>
      </c>
      <c r="C3493" t="s">
        <v>260</v>
      </c>
      <c r="D3493" t="s">
        <v>7</v>
      </c>
      <c r="E3493" t="s">
        <v>24</v>
      </c>
      <c r="F3493">
        <v>7</v>
      </c>
      <c r="G3493" t="s">
        <v>313</v>
      </c>
      <c r="H3493" t="s">
        <v>320</v>
      </c>
      <c r="I3493">
        <v>0</v>
      </c>
      <c r="J3493">
        <v>0</v>
      </c>
      <c r="K3493">
        <v>3</v>
      </c>
      <c r="L3493">
        <v>0</v>
      </c>
      <c r="M3493">
        <v>1</v>
      </c>
    </row>
    <row r="3494" spans="1:15" x14ac:dyDescent="0.25">
      <c r="A3494" t="str">
        <f t="shared" si="54"/>
        <v>62 DayJuly-September 2024SCANCervical (screened only)</v>
      </c>
      <c r="B3494" t="s">
        <v>262</v>
      </c>
      <c r="C3494" t="s">
        <v>260</v>
      </c>
      <c r="D3494" t="s">
        <v>7</v>
      </c>
      <c r="E3494" t="s">
        <v>25</v>
      </c>
      <c r="F3494">
        <v>2</v>
      </c>
      <c r="G3494" t="s">
        <v>266</v>
      </c>
      <c r="H3494" t="s">
        <v>306</v>
      </c>
      <c r="I3494">
        <v>0</v>
      </c>
      <c r="J3494">
        <v>0</v>
      </c>
      <c r="K3494">
        <v>2</v>
      </c>
      <c r="L3494">
        <v>0</v>
      </c>
      <c r="M3494">
        <v>0</v>
      </c>
    </row>
    <row r="3495" spans="1:15" x14ac:dyDescent="0.25">
      <c r="A3495" t="str">
        <f t="shared" si="54"/>
        <v>62 DayJuly-September 2024SCANColorectal</v>
      </c>
      <c r="B3495" t="s">
        <v>262</v>
      </c>
      <c r="C3495" t="s">
        <v>260</v>
      </c>
      <c r="D3495" t="s">
        <v>7</v>
      </c>
      <c r="E3495" t="s">
        <v>26</v>
      </c>
      <c r="F3495">
        <v>256</v>
      </c>
      <c r="G3495" t="s">
        <v>317</v>
      </c>
      <c r="H3495" t="s">
        <v>673</v>
      </c>
      <c r="I3495">
        <v>5</v>
      </c>
      <c r="J3495">
        <v>2.6178010471204201</v>
      </c>
      <c r="K3495">
        <v>186</v>
      </c>
      <c r="L3495">
        <v>31</v>
      </c>
      <c r="M3495">
        <v>109</v>
      </c>
      <c r="N3495">
        <v>17</v>
      </c>
      <c r="O3495">
        <v>29</v>
      </c>
    </row>
    <row r="3496" spans="1:15" x14ac:dyDescent="0.25">
      <c r="A3496" t="str">
        <f t="shared" si="54"/>
        <v>62 DayJuly-September 2024SCANColorectal (screened excluded)</v>
      </c>
      <c r="B3496" t="s">
        <v>262</v>
      </c>
      <c r="C3496" t="s">
        <v>260</v>
      </c>
      <c r="D3496" t="s">
        <v>7</v>
      </c>
      <c r="E3496" t="s">
        <v>27</v>
      </c>
      <c r="F3496">
        <v>207</v>
      </c>
      <c r="G3496" t="s">
        <v>317</v>
      </c>
      <c r="H3496" t="s">
        <v>398</v>
      </c>
      <c r="I3496">
        <v>4</v>
      </c>
      <c r="J3496">
        <v>2.8169014084507</v>
      </c>
      <c r="K3496">
        <v>138</v>
      </c>
      <c r="L3496">
        <v>18</v>
      </c>
      <c r="M3496">
        <v>80</v>
      </c>
      <c r="N3496">
        <v>20</v>
      </c>
      <c r="O3496">
        <v>31</v>
      </c>
    </row>
    <row r="3497" spans="1:15" x14ac:dyDescent="0.25">
      <c r="A3497" t="str">
        <f t="shared" si="54"/>
        <v>62 DayJuly-September 2024SCANColorectal (screened only)</v>
      </c>
      <c r="B3497" t="s">
        <v>262</v>
      </c>
      <c r="C3497" t="s">
        <v>260</v>
      </c>
      <c r="D3497" t="s">
        <v>7</v>
      </c>
      <c r="E3497" t="s">
        <v>28</v>
      </c>
      <c r="F3497">
        <v>49</v>
      </c>
      <c r="G3497" t="s">
        <v>266</v>
      </c>
      <c r="H3497" t="s">
        <v>308</v>
      </c>
      <c r="I3497">
        <v>1</v>
      </c>
      <c r="J3497">
        <v>2.0408163265306101</v>
      </c>
      <c r="K3497">
        <v>48</v>
      </c>
      <c r="L3497">
        <v>13</v>
      </c>
      <c r="M3497">
        <v>29</v>
      </c>
      <c r="N3497">
        <v>17</v>
      </c>
      <c r="O3497">
        <v>22</v>
      </c>
    </row>
    <row r="3498" spans="1:15" x14ac:dyDescent="0.25">
      <c r="A3498" t="str">
        <f t="shared" si="54"/>
        <v>62 DayJuly-September 2024SCANHead &amp; Neck</v>
      </c>
      <c r="B3498" t="s">
        <v>262</v>
      </c>
      <c r="C3498" t="s">
        <v>260</v>
      </c>
      <c r="D3498" t="s">
        <v>7</v>
      </c>
      <c r="E3498" t="s">
        <v>29</v>
      </c>
      <c r="F3498">
        <v>84</v>
      </c>
      <c r="G3498" t="s">
        <v>278</v>
      </c>
      <c r="H3498" t="s">
        <v>353</v>
      </c>
      <c r="I3498">
        <v>0</v>
      </c>
      <c r="J3498">
        <v>0</v>
      </c>
      <c r="K3498">
        <v>48</v>
      </c>
      <c r="L3498">
        <v>7</v>
      </c>
      <c r="M3498">
        <v>33</v>
      </c>
      <c r="N3498">
        <v>12</v>
      </c>
      <c r="O3498">
        <v>23</v>
      </c>
    </row>
    <row r="3499" spans="1:15" x14ac:dyDescent="0.25">
      <c r="A3499" t="str">
        <f t="shared" si="54"/>
        <v>62 DayJuly-September 2024SCANLung</v>
      </c>
      <c r="B3499" t="s">
        <v>262</v>
      </c>
      <c r="C3499" t="s">
        <v>260</v>
      </c>
      <c r="D3499" t="s">
        <v>7</v>
      </c>
      <c r="E3499" t="s">
        <v>30</v>
      </c>
      <c r="F3499">
        <v>307</v>
      </c>
      <c r="G3499" t="s">
        <v>299</v>
      </c>
      <c r="H3499" t="s">
        <v>352</v>
      </c>
      <c r="I3499">
        <v>5</v>
      </c>
      <c r="J3499">
        <v>3.90625</v>
      </c>
      <c r="K3499">
        <v>123</v>
      </c>
      <c r="L3499">
        <v>11</v>
      </c>
      <c r="M3499">
        <v>36</v>
      </c>
      <c r="N3499">
        <v>7</v>
      </c>
      <c r="O3499">
        <v>20</v>
      </c>
    </row>
    <row r="3500" spans="1:15" x14ac:dyDescent="0.25">
      <c r="A3500" t="str">
        <f t="shared" si="54"/>
        <v>62 DayJuly-September 2024SCANLymphoma</v>
      </c>
      <c r="B3500" t="s">
        <v>262</v>
      </c>
      <c r="C3500" t="s">
        <v>260</v>
      </c>
      <c r="D3500" t="s">
        <v>7</v>
      </c>
      <c r="E3500" t="s">
        <v>31</v>
      </c>
      <c r="F3500">
        <v>94</v>
      </c>
      <c r="G3500" t="s">
        <v>375</v>
      </c>
      <c r="H3500" t="s">
        <v>328</v>
      </c>
      <c r="I3500">
        <v>0</v>
      </c>
      <c r="J3500">
        <v>0</v>
      </c>
      <c r="K3500">
        <v>26</v>
      </c>
      <c r="L3500">
        <v>6</v>
      </c>
      <c r="M3500">
        <v>10</v>
      </c>
      <c r="N3500">
        <v>20</v>
      </c>
      <c r="O3500">
        <v>8</v>
      </c>
    </row>
    <row r="3501" spans="1:15" x14ac:dyDescent="0.25">
      <c r="A3501" t="str">
        <f t="shared" si="54"/>
        <v>62 DayJuly-September 2024SCANMelanoma</v>
      </c>
      <c r="B3501" t="s">
        <v>262</v>
      </c>
      <c r="C3501" t="s">
        <v>260</v>
      </c>
      <c r="D3501" t="s">
        <v>7</v>
      </c>
      <c r="E3501" t="s">
        <v>32</v>
      </c>
      <c r="F3501">
        <v>98</v>
      </c>
      <c r="G3501" t="s">
        <v>372</v>
      </c>
      <c r="H3501" t="s">
        <v>385</v>
      </c>
      <c r="I3501">
        <v>0</v>
      </c>
      <c r="J3501">
        <v>0</v>
      </c>
      <c r="K3501">
        <v>52</v>
      </c>
      <c r="L3501">
        <v>11</v>
      </c>
      <c r="M3501">
        <v>0</v>
      </c>
      <c r="N3501">
        <v>16</v>
      </c>
    </row>
    <row r="3502" spans="1:15" x14ac:dyDescent="0.25">
      <c r="A3502" t="str">
        <f t="shared" si="54"/>
        <v>62 DayJuly-September 2024SCANOvarian</v>
      </c>
      <c r="B3502" t="s">
        <v>262</v>
      </c>
      <c r="C3502" t="s">
        <v>260</v>
      </c>
      <c r="D3502" t="s">
        <v>7</v>
      </c>
      <c r="E3502" t="s">
        <v>33</v>
      </c>
      <c r="F3502">
        <v>38</v>
      </c>
      <c r="G3502" t="s">
        <v>321</v>
      </c>
      <c r="H3502" t="s">
        <v>344</v>
      </c>
      <c r="I3502">
        <v>2</v>
      </c>
      <c r="J3502">
        <v>6.8965517241379297</v>
      </c>
      <c r="K3502">
        <v>27</v>
      </c>
      <c r="L3502">
        <v>2</v>
      </c>
      <c r="M3502">
        <v>5</v>
      </c>
      <c r="O3502">
        <v>13</v>
      </c>
    </row>
    <row r="3503" spans="1:15" x14ac:dyDescent="0.25">
      <c r="A3503" t="str">
        <f t="shared" si="54"/>
        <v>62 DayJuly-September 2024SCANUpper GI</v>
      </c>
      <c r="B3503" t="s">
        <v>262</v>
      </c>
      <c r="C3503" t="s">
        <v>260</v>
      </c>
      <c r="D3503" t="s">
        <v>7</v>
      </c>
      <c r="E3503" t="s">
        <v>34</v>
      </c>
      <c r="F3503">
        <v>203</v>
      </c>
      <c r="G3503" t="s">
        <v>493</v>
      </c>
      <c r="H3503" t="s">
        <v>674</v>
      </c>
      <c r="I3503">
        <v>3</v>
      </c>
      <c r="J3503">
        <v>2.36220472440945</v>
      </c>
      <c r="K3503">
        <v>124</v>
      </c>
      <c r="L3503">
        <v>12</v>
      </c>
      <c r="M3503">
        <v>29</v>
      </c>
      <c r="N3503">
        <v>9</v>
      </c>
      <c r="O3503">
        <v>14</v>
      </c>
    </row>
    <row r="3504" spans="1:15" x14ac:dyDescent="0.25">
      <c r="A3504" t="str">
        <f t="shared" si="54"/>
        <v>62 DayJuly-September 2024SCANUpper GI - Hepatopancreatobiliary</v>
      </c>
      <c r="B3504" t="s">
        <v>262</v>
      </c>
      <c r="C3504" t="s">
        <v>260</v>
      </c>
      <c r="D3504" t="s">
        <v>7</v>
      </c>
      <c r="E3504" t="s">
        <v>203</v>
      </c>
      <c r="F3504">
        <v>113</v>
      </c>
      <c r="G3504" t="s">
        <v>309</v>
      </c>
      <c r="H3504" t="s">
        <v>493</v>
      </c>
      <c r="I3504">
        <v>2</v>
      </c>
      <c r="J3504">
        <v>2.6315789473684199</v>
      </c>
      <c r="K3504">
        <v>74</v>
      </c>
      <c r="L3504">
        <v>5</v>
      </c>
      <c r="M3504">
        <v>6</v>
      </c>
      <c r="N3504">
        <v>8</v>
      </c>
      <c r="O3504">
        <v>12</v>
      </c>
    </row>
    <row r="3505" spans="1:15" x14ac:dyDescent="0.25">
      <c r="A3505" t="str">
        <f t="shared" si="54"/>
        <v>62 DayJuly-September 2024SCANUpper GI - Oesophagogastric</v>
      </c>
      <c r="B3505" t="s">
        <v>262</v>
      </c>
      <c r="C3505" t="s">
        <v>260</v>
      </c>
      <c r="D3505" t="s">
        <v>7</v>
      </c>
      <c r="E3505" t="s">
        <v>204</v>
      </c>
      <c r="F3505">
        <v>90</v>
      </c>
      <c r="G3505" t="s">
        <v>386</v>
      </c>
      <c r="H3505" t="s">
        <v>346</v>
      </c>
      <c r="I3505">
        <v>1</v>
      </c>
      <c r="J3505">
        <v>1.9607843137254899</v>
      </c>
      <c r="K3505">
        <v>50</v>
      </c>
      <c r="L3505">
        <v>7</v>
      </c>
      <c r="M3505">
        <v>23</v>
      </c>
      <c r="N3505">
        <v>10</v>
      </c>
      <c r="O3505">
        <v>14</v>
      </c>
    </row>
    <row r="3506" spans="1:15" x14ac:dyDescent="0.25">
      <c r="A3506" t="str">
        <f t="shared" si="54"/>
        <v>62 DayJuly-September 2024SCANUrological</v>
      </c>
      <c r="B3506" t="s">
        <v>262</v>
      </c>
      <c r="C3506" t="s">
        <v>260</v>
      </c>
      <c r="D3506" t="s">
        <v>7</v>
      </c>
      <c r="E3506" t="s">
        <v>205</v>
      </c>
      <c r="F3506">
        <v>571</v>
      </c>
      <c r="G3506" t="s">
        <v>577</v>
      </c>
      <c r="H3506" t="s">
        <v>675</v>
      </c>
      <c r="I3506">
        <v>1</v>
      </c>
      <c r="J3506">
        <v>0.27624309392265201</v>
      </c>
      <c r="K3506">
        <v>361</v>
      </c>
      <c r="L3506">
        <v>93</v>
      </c>
      <c r="M3506">
        <v>93</v>
      </c>
      <c r="N3506">
        <v>18</v>
      </c>
      <c r="O3506">
        <v>36</v>
      </c>
    </row>
    <row r="3507" spans="1:15" x14ac:dyDescent="0.25">
      <c r="A3507" t="str">
        <f t="shared" si="54"/>
        <v>62 DayJuly-September 2024SCANUrology - Bladder</v>
      </c>
      <c r="B3507" t="s">
        <v>262</v>
      </c>
      <c r="C3507" t="s">
        <v>260</v>
      </c>
      <c r="D3507" t="s">
        <v>7</v>
      </c>
      <c r="E3507" t="s">
        <v>206</v>
      </c>
      <c r="F3507">
        <v>53</v>
      </c>
      <c r="G3507" t="s">
        <v>334</v>
      </c>
      <c r="H3507" t="s">
        <v>309</v>
      </c>
      <c r="I3507">
        <v>0</v>
      </c>
      <c r="J3507">
        <v>0</v>
      </c>
      <c r="K3507">
        <v>37</v>
      </c>
      <c r="L3507">
        <v>5</v>
      </c>
      <c r="M3507">
        <v>13</v>
      </c>
      <c r="N3507">
        <v>9</v>
      </c>
      <c r="O3507">
        <v>29</v>
      </c>
    </row>
    <row r="3508" spans="1:15" x14ac:dyDescent="0.25">
      <c r="A3508" t="str">
        <f t="shared" si="54"/>
        <v>62 DayJuly-September 2024SCANUrology - Other</v>
      </c>
      <c r="B3508" t="s">
        <v>262</v>
      </c>
      <c r="C3508" t="s">
        <v>260</v>
      </c>
      <c r="D3508" t="s">
        <v>7</v>
      </c>
      <c r="E3508" t="s">
        <v>207</v>
      </c>
      <c r="F3508">
        <v>105</v>
      </c>
      <c r="G3508" t="s">
        <v>445</v>
      </c>
      <c r="H3508" t="s">
        <v>329</v>
      </c>
      <c r="I3508">
        <v>0</v>
      </c>
      <c r="J3508">
        <v>0</v>
      </c>
      <c r="K3508">
        <v>41</v>
      </c>
      <c r="L3508">
        <v>7</v>
      </c>
      <c r="M3508">
        <v>14</v>
      </c>
      <c r="N3508">
        <v>8</v>
      </c>
      <c r="O3508">
        <v>48</v>
      </c>
    </row>
    <row r="3509" spans="1:15" x14ac:dyDescent="0.25">
      <c r="A3509" t="str">
        <f t="shared" si="54"/>
        <v>62 DayJuly-September 2024SCANUrology - Prostate</v>
      </c>
      <c r="B3509" t="s">
        <v>262</v>
      </c>
      <c r="C3509" t="s">
        <v>260</v>
      </c>
      <c r="D3509" t="s">
        <v>7</v>
      </c>
      <c r="E3509" t="s">
        <v>208</v>
      </c>
      <c r="F3509">
        <v>413</v>
      </c>
      <c r="G3509" t="s">
        <v>341</v>
      </c>
      <c r="H3509" t="s">
        <v>422</v>
      </c>
      <c r="I3509">
        <v>1</v>
      </c>
      <c r="J3509">
        <v>0.352112676056338</v>
      </c>
      <c r="K3509">
        <v>283</v>
      </c>
      <c r="L3509">
        <v>81</v>
      </c>
      <c r="M3509">
        <v>66</v>
      </c>
      <c r="N3509">
        <v>21</v>
      </c>
      <c r="O3509">
        <v>40</v>
      </c>
    </row>
    <row r="3510" spans="1:15" x14ac:dyDescent="0.25">
      <c r="A3510" t="str">
        <f t="shared" si="54"/>
        <v>62 DayJuly-September 2024WOSCANAll Cancer Types*</v>
      </c>
      <c r="B3510" t="s">
        <v>262</v>
      </c>
      <c r="C3510" t="s">
        <v>260</v>
      </c>
      <c r="D3510" t="s">
        <v>12</v>
      </c>
      <c r="E3510" t="s">
        <v>198</v>
      </c>
      <c r="F3510">
        <v>3136</v>
      </c>
      <c r="G3510" t="s">
        <v>676</v>
      </c>
      <c r="H3510" t="s">
        <v>677</v>
      </c>
      <c r="I3510">
        <v>32</v>
      </c>
      <c r="J3510">
        <v>1.5414258188824701</v>
      </c>
      <c r="K3510">
        <v>2044</v>
      </c>
      <c r="L3510">
        <v>423</v>
      </c>
      <c r="M3510">
        <v>612</v>
      </c>
      <c r="N3510">
        <v>14</v>
      </c>
      <c r="O3510">
        <v>22</v>
      </c>
    </row>
    <row r="3511" spans="1:15" x14ac:dyDescent="0.25">
      <c r="A3511" t="str">
        <f t="shared" si="54"/>
        <v>62 DayJuly-September 2024WOSCANAll Cancer Types* (screened excluded)</v>
      </c>
      <c r="B3511" t="s">
        <v>262</v>
      </c>
      <c r="C3511" t="s">
        <v>260</v>
      </c>
      <c r="D3511" t="s">
        <v>12</v>
      </c>
      <c r="E3511" t="s">
        <v>199</v>
      </c>
      <c r="F3511">
        <v>2859</v>
      </c>
      <c r="G3511" t="s">
        <v>676</v>
      </c>
      <c r="H3511" t="s">
        <v>678</v>
      </c>
      <c r="I3511">
        <v>31</v>
      </c>
      <c r="J3511">
        <v>1.7231795441912201</v>
      </c>
      <c r="K3511">
        <v>1768</v>
      </c>
      <c r="L3511">
        <v>373</v>
      </c>
      <c r="M3511">
        <v>516</v>
      </c>
      <c r="N3511">
        <v>15</v>
      </c>
      <c r="O3511">
        <v>22</v>
      </c>
    </row>
    <row r="3512" spans="1:15" x14ac:dyDescent="0.25">
      <c r="A3512" t="str">
        <f t="shared" si="54"/>
        <v>62 DayJuly-September 2024WOSCANAll Cancer Types* (screened only)</v>
      </c>
      <c r="B3512" t="s">
        <v>262</v>
      </c>
      <c r="C3512" t="s">
        <v>260</v>
      </c>
      <c r="D3512" t="s">
        <v>12</v>
      </c>
      <c r="E3512" t="s">
        <v>200</v>
      </c>
      <c r="F3512">
        <v>277</v>
      </c>
      <c r="G3512" t="s">
        <v>266</v>
      </c>
      <c r="H3512" t="s">
        <v>570</v>
      </c>
      <c r="I3512">
        <v>1</v>
      </c>
      <c r="J3512">
        <v>0.36101083032490999</v>
      </c>
      <c r="K3512">
        <v>276</v>
      </c>
      <c r="L3512">
        <v>50</v>
      </c>
      <c r="M3512">
        <v>96</v>
      </c>
      <c r="N3512">
        <v>12</v>
      </c>
      <c r="O3512">
        <v>22</v>
      </c>
    </row>
    <row r="3513" spans="1:15" x14ac:dyDescent="0.25">
      <c r="A3513" t="str">
        <f t="shared" si="54"/>
        <v>62 DayJuly-September 2024WOSCANBreast</v>
      </c>
      <c r="B3513" t="s">
        <v>262</v>
      </c>
      <c r="C3513" t="s">
        <v>260</v>
      </c>
      <c r="D3513" t="s">
        <v>12</v>
      </c>
      <c r="E3513" t="s">
        <v>22</v>
      </c>
      <c r="F3513">
        <v>610</v>
      </c>
      <c r="G3513" t="s">
        <v>446</v>
      </c>
      <c r="H3513" t="s">
        <v>679</v>
      </c>
      <c r="I3513">
        <v>1</v>
      </c>
      <c r="J3513">
        <v>0.19083969465648901</v>
      </c>
      <c r="K3513">
        <v>523</v>
      </c>
      <c r="L3513">
        <v>111</v>
      </c>
      <c r="M3513">
        <v>145</v>
      </c>
      <c r="N3513">
        <v>10</v>
      </c>
      <c r="O3513">
        <v>12</v>
      </c>
    </row>
    <row r="3514" spans="1:15" x14ac:dyDescent="0.25">
      <c r="A3514" t="str">
        <f t="shared" si="54"/>
        <v>62 DayJuly-September 2024WOSCANBreast (screened excluded)</v>
      </c>
      <c r="B3514" t="s">
        <v>262</v>
      </c>
      <c r="C3514" t="s">
        <v>260</v>
      </c>
      <c r="D3514" t="s">
        <v>12</v>
      </c>
      <c r="E3514" t="s">
        <v>201</v>
      </c>
      <c r="F3514">
        <v>426</v>
      </c>
      <c r="G3514" t="s">
        <v>446</v>
      </c>
      <c r="H3514" t="s">
        <v>395</v>
      </c>
      <c r="I3514">
        <v>1</v>
      </c>
      <c r="J3514">
        <v>0.29411764705882398</v>
      </c>
      <c r="K3514">
        <v>339</v>
      </c>
      <c r="L3514">
        <v>77</v>
      </c>
      <c r="M3514">
        <v>95</v>
      </c>
      <c r="N3514">
        <v>8</v>
      </c>
      <c r="O3514">
        <v>12</v>
      </c>
    </row>
    <row r="3515" spans="1:15" x14ac:dyDescent="0.25">
      <c r="A3515" t="str">
        <f t="shared" si="54"/>
        <v>62 DayJuly-September 2024WOSCANBreast (screened only)</v>
      </c>
      <c r="B3515" t="s">
        <v>262</v>
      </c>
      <c r="C3515" t="s">
        <v>260</v>
      </c>
      <c r="D3515" t="s">
        <v>12</v>
      </c>
      <c r="E3515" t="s">
        <v>202</v>
      </c>
      <c r="F3515">
        <v>184</v>
      </c>
      <c r="G3515" t="s">
        <v>266</v>
      </c>
      <c r="H3515" t="s">
        <v>680</v>
      </c>
      <c r="I3515">
        <v>0</v>
      </c>
      <c r="J3515">
        <v>0</v>
      </c>
      <c r="K3515">
        <v>184</v>
      </c>
      <c r="L3515">
        <v>34</v>
      </c>
      <c r="M3515">
        <v>50</v>
      </c>
      <c r="N3515">
        <v>12</v>
      </c>
      <c r="O3515">
        <v>13</v>
      </c>
    </row>
    <row r="3516" spans="1:15" x14ac:dyDescent="0.25">
      <c r="A3516" t="str">
        <f t="shared" si="54"/>
        <v>62 DayJuly-September 2024WOSCANCervical</v>
      </c>
      <c r="B3516" t="s">
        <v>262</v>
      </c>
      <c r="C3516" t="s">
        <v>260</v>
      </c>
      <c r="D3516" t="s">
        <v>12</v>
      </c>
      <c r="E3516" t="s">
        <v>23</v>
      </c>
      <c r="F3516">
        <v>32</v>
      </c>
      <c r="G3516" t="s">
        <v>274</v>
      </c>
      <c r="H3516" t="s">
        <v>328</v>
      </c>
      <c r="I3516">
        <v>1</v>
      </c>
      <c r="J3516">
        <v>3.8461538461538498</v>
      </c>
      <c r="K3516">
        <v>25</v>
      </c>
      <c r="L3516">
        <v>5</v>
      </c>
      <c r="M3516">
        <v>6</v>
      </c>
      <c r="N3516">
        <v>30</v>
      </c>
      <c r="O3516">
        <v>27</v>
      </c>
    </row>
    <row r="3517" spans="1:15" x14ac:dyDescent="0.25">
      <c r="A3517" t="str">
        <f t="shared" si="54"/>
        <v>62 DayJuly-September 2024WOSCANCervical (screened excluded)</v>
      </c>
      <c r="B3517" t="s">
        <v>262</v>
      </c>
      <c r="C3517" t="s">
        <v>260</v>
      </c>
      <c r="D3517" t="s">
        <v>12</v>
      </c>
      <c r="E3517" t="s">
        <v>24</v>
      </c>
      <c r="F3517">
        <v>26</v>
      </c>
      <c r="G3517" t="s">
        <v>274</v>
      </c>
      <c r="H3517" t="s">
        <v>336</v>
      </c>
      <c r="I3517">
        <v>1</v>
      </c>
      <c r="J3517">
        <v>5</v>
      </c>
      <c r="K3517">
        <v>19</v>
      </c>
      <c r="L3517">
        <v>4</v>
      </c>
      <c r="M3517">
        <v>5</v>
      </c>
      <c r="N3517">
        <v>28</v>
      </c>
      <c r="O3517">
        <v>18</v>
      </c>
    </row>
    <row r="3518" spans="1:15" x14ac:dyDescent="0.25">
      <c r="A3518" t="str">
        <f t="shared" si="54"/>
        <v>62 DayJuly-September 2024WOSCANCervical (screened only)</v>
      </c>
      <c r="B3518" t="s">
        <v>262</v>
      </c>
      <c r="C3518" t="s">
        <v>260</v>
      </c>
      <c r="D3518" t="s">
        <v>12</v>
      </c>
      <c r="E3518" t="s">
        <v>25</v>
      </c>
      <c r="F3518">
        <v>6</v>
      </c>
      <c r="G3518" t="s">
        <v>266</v>
      </c>
      <c r="H3518" t="s">
        <v>274</v>
      </c>
      <c r="I3518">
        <v>0</v>
      </c>
      <c r="J3518">
        <v>0</v>
      </c>
      <c r="K3518">
        <v>6</v>
      </c>
      <c r="L3518">
        <v>1</v>
      </c>
      <c r="M3518">
        <v>1</v>
      </c>
    </row>
    <row r="3519" spans="1:15" x14ac:dyDescent="0.25">
      <c r="A3519" t="str">
        <f t="shared" si="54"/>
        <v>62 DayJuly-September 2024WOSCANColorectal</v>
      </c>
      <c r="B3519" t="s">
        <v>262</v>
      </c>
      <c r="C3519" t="s">
        <v>260</v>
      </c>
      <c r="D3519" t="s">
        <v>12</v>
      </c>
      <c r="E3519" t="s">
        <v>26</v>
      </c>
      <c r="F3519">
        <v>406</v>
      </c>
      <c r="G3519" t="s">
        <v>339</v>
      </c>
      <c r="H3519" t="s">
        <v>681</v>
      </c>
      <c r="I3519">
        <v>6</v>
      </c>
      <c r="J3519">
        <v>1.8927444794952699</v>
      </c>
      <c r="K3519">
        <v>311</v>
      </c>
      <c r="L3519">
        <v>62</v>
      </c>
      <c r="M3519">
        <v>129</v>
      </c>
      <c r="N3519">
        <v>20</v>
      </c>
      <c r="O3519">
        <v>30</v>
      </c>
    </row>
    <row r="3520" spans="1:15" x14ac:dyDescent="0.25">
      <c r="A3520" t="str">
        <f t="shared" si="54"/>
        <v>62 DayJuly-September 2024WOSCANColorectal (screened excluded)</v>
      </c>
      <c r="B3520" t="s">
        <v>262</v>
      </c>
      <c r="C3520" t="s">
        <v>260</v>
      </c>
      <c r="D3520" t="s">
        <v>12</v>
      </c>
      <c r="E3520" t="s">
        <v>27</v>
      </c>
      <c r="F3520">
        <v>319</v>
      </c>
      <c r="G3520" t="s">
        <v>339</v>
      </c>
      <c r="H3520" t="s">
        <v>453</v>
      </c>
      <c r="I3520">
        <v>5</v>
      </c>
      <c r="J3520">
        <v>2.1739130434782599</v>
      </c>
      <c r="K3520">
        <v>225</v>
      </c>
      <c r="L3520">
        <v>47</v>
      </c>
      <c r="M3520">
        <v>84</v>
      </c>
      <c r="N3520">
        <v>23</v>
      </c>
      <c r="O3520">
        <v>28</v>
      </c>
    </row>
    <row r="3521" spans="1:15" x14ac:dyDescent="0.25">
      <c r="A3521" t="str">
        <f t="shared" si="54"/>
        <v>62 DayJuly-September 2024WOSCANColorectal (screened only)</v>
      </c>
      <c r="B3521" t="s">
        <v>262</v>
      </c>
      <c r="C3521" t="s">
        <v>260</v>
      </c>
      <c r="D3521" t="s">
        <v>12</v>
      </c>
      <c r="E3521" t="s">
        <v>28</v>
      </c>
      <c r="F3521">
        <v>87</v>
      </c>
      <c r="G3521" t="s">
        <v>266</v>
      </c>
      <c r="H3521" t="s">
        <v>634</v>
      </c>
      <c r="I3521">
        <v>1</v>
      </c>
      <c r="J3521">
        <v>1.14942528735632</v>
      </c>
      <c r="K3521">
        <v>86</v>
      </c>
      <c r="L3521">
        <v>15</v>
      </c>
      <c r="M3521">
        <v>45</v>
      </c>
      <c r="N3521">
        <v>11</v>
      </c>
      <c r="O3521">
        <v>33</v>
      </c>
    </row>
    <row r="3522" spans="1:15" x14ac:dyDescent="0.25">
      <c r="A3522" t="str">
        <f t="shared" si="54"/>
        <v>62 DayJuly-September 2024WOSCANHead &amp; Neck</v>
      </c>
      <c r="B3522" t="s">
        <v>262</v>
      </c>
      <c r="C3522" t="s">
        <v>260</v>
      </c>
      <c r="D3522" t="s">
        <v>12</v>
      </c>
      <c r="E3522" t="s">
        <v>29</v>
      </c>
      <c r="F3522">
        <v>118</v>
      </c>
      <c r="G3522" t="s">
        <v>315</v>
      </c>
      <c r="H3522" t="s">
        <v>268</v>
      </c>
      <c r="I3522">
        <v>4</v>
      </c>
      <c r="J3522">
        <v>4.8192771084337398</v>
      </c>
      <c r="K3522">
        <v>79</v>
      </c>
      <c r="L3522">
        <v>20</v>
      </c>
      <c r="M3522">
        <v>24</v>
      </c>
      <c r="N3522">
        <v>16</v>
      </c>
      <c r="O3522">
        <v>20</v>
      </c>
    </row>
    <row r="3523" spans="1:15" x14ac:dyDescent="0.25">
      <c r="A3523" t="str">
        <f t="shared" ref="A3523:A3586" si="55">CONCATENATE(B3523,C3523,D3523,E3523)</f>
        <v>62 DayJuly-September 2024WOSCANLung</v>
      </c>
      <c r="B3523" t="s">
        <v>262</v>
      </c>
      <c r="C3523" t="s">
        <v>260</v>
      </c>
      <c r="D3523" t="s">
        <v>12</v>
      </c>
      <c r="E3523" t="s">
        <v>30</v>
      </c>
      <c r="F3523">
        <v>534</v>
      </c>
      <c r="G3523" t="s">
        <v>580</v>
      </c>
      <c r="H3523" t="s">
        <v>662</v>
      </c>
      <c r="I3523">
        <v>12</v>
      </c>
      <c r="J3523">
        <v>4.6511627906976702</v>
      </c>
      <c r="K3523">
        <v>246</v>
      </c>
      <c r="L3523">
        <v>45</v>
      </c>
      <c r="M3523">
        <v>82</v>
      </c>
      <c r="N3523">
        <v>10</v>
      </c>
      <c r="O3523">
        <v>21</v>
      </c>
    </row>
    <row r="3524" spans="1:15" x14ac:dyDescent="0.25">
      <c r="A3524" t="str">
        <f t="shared" si="55"/>
        <v>62 DayJuly-September 2024WOSCANLymphoma</v>
      </c>
      <c r="B3524" t="s">
        <v>262</v>
      </c>
      <c r="C3524" t="s">
        <v>260</v>
      </c>
      <c r="D3524" t="s">
        <v>12</v>
      </c>
      <c r="E3524" t="s">
        <v>31</v>
      </c>
      <c r="F3524">
        <v>101</v>
      </c>
      <c r="G3524" t="s">
        <v>436</v>
      </c>
      <c r="H3524" t="s">
        <v>305</v>
      </c>
      <c r="I3524">
        <v>1</v>
      </c>
      <c r="J3524">
        <v>2.2222222222222201</v>
      </c>
      <c r="K3524">
        <v>44</v>
      </c>
      <c r="L3524">
        <v>4</v>
      </c>
      <c r="M3524">
        <v>11</v>
      </c>
      <c r="N3524">
        <v>20</v>
      </c>
      <c r="O3524">
        <v>27</v>
      </c>
    </row>
    <row r="3525" spans="1:15" x14ac:dyDescent="0.25">
      <c r="A3525" t="str">
        <f t="shared" si="55"/>
        <v>62 DayJuly-September 2024WOSCANMelanoma</v>
      </c>
      <c r="B3525" t="s">
        <v>262</v>
      </c>
      <c r="C3525" t="s">
        <v>260</v>
      </c>
      <c r="D3525" t="s">
        <v>12</v>
      </c>
      <c r="E3525" t="s">
        <v>32</v>
      </c>
      <c r="F3525">
        <v>188</v>
      </c>
      <c r="G3525" t="s">
        <v>372</v>
      </c>
      <c r="H3525" t="s">
        <v>398</v>
      </c>
      <c r="I3525">
        <v>0</v>
      </c>
      <c r="J3525">
        <v>0</v>
      </c>
      <c r="K3525">
        <v>142</v>
      </c>
      <c r="L3525">
        <v>18</v>
      </c>
      <c r="M3525">
        <v>2</v>
      </c>
      <c r="N3525">
        <v>15</v>
      </c>
    </row>
    <row r="3526" spans="1:15" x14ac:dyDescent="0.25">
      <c r="A3526" t="str">
        <f t="shared" si="55"/>
        <v>62 DayJuly-September 2024WOSCANOvarian</v>
      </c>
      <c r="B3526" t="s">
        <v>262</v>
      </c>
      <c r="C3526" t="s">
        <v>260</v>
      </c>
      <c r="D3526" t="s">
        <v>12</v>
      </c>
      <c r="E3526" t="s">
        <v>33</v>
      </c>
      <c r="F3526">
        <v>59</v>
      </c>
      <c r="G3526" t="s">
        <v>326</v>
      </c>
      <c r="H3526" t="s">
        <v>369</v>
      </c>
      <c r="I3526">
        <v>0</v>
      </c>
      <c r="J3526">
        <v>0</v>
      </c>
      <c r="K3526">
        <v>38</v>
      </c>
      <c r="L3526">
        <v>8</v>
      </c>
      <c r="M3526">
        <v>10</v>
      </c>
      <c r="N3526">
        <v>23</v>
      </c>
      <c r="O3526">
        <v>34</v>
      </c>
    </row>
    <row r="3527" spans="1:15" x14ac:dyDescent="0.25">
      <c r="A3527" t="str">
        <f t="shared" si="55"/>
        <v>62 DayJuly-September 2024WOSCANUpper GI</v>
      </c>
      <c r="B3527" t="s">
        <v>262</v>
      </c>
      <c r="C3527" t="s">
        <v>260</v>
      </c>
      <c r="D3527" t="s">
        <v>12</v>
      </c>
      <c r="E3527" t="s">
        <v>34</v>
      </c>
      <c r="F3527">
        <v>310</v>
      </c>
      <c r="G3527" t="s">
        <v>270</v>
      </c>
      <c r="H3527" t="s">
        <v>267</v>
      </c>
      <c r="I3527">
        <v>2</v>
      </c>
      <c r="J3527">
        <v>1.08108108108108</v>
      </c>
      <c r="K3527">
        <v>183</v>
      </c>
      <c r="L3527">
        <v>11</v>
      </c>
      <c r="M3527">
        <v>52</v>
      </c>
      <c r="N3527">
        <v>19</v>
      </c>
      <c r="O3527">
        <v>30</v>
      </c>
    </row>
    <row r="3528" spans="1:15" x14ac:dyDescent="0.25">
      <c r="A3528" t="str">
        <f t="shared" si="55"/>
        <v>62 DayJuly-September 2024WOSCANUpper GI - Hepatopancreatobiliary</v>
      </c>
      <c r="B3528" t="s">
        <v>262</v>
      </c>
      <c r="C3528" t="s">
        <v>260</v>
      </c>
      <c r="D3528" t="s">
        <v>12</v>
      </c>
      <c r="E3528" t="s">
        <v>203</v>
      </c>
      <c r="F3528">
        <v>164</v>
      </c>
      <c r="G3528" t="s">
        <v>340</v>
      </c>
      <c r="H3528" t="s">
        <v>361</v>
      </c>
      <c r="I3528">
        <v>1</v>
      </c>
      <c r="J3528">
        <v>1.0752688172042999</v>
      </c>
      <c r="K3528">
        <v>92</v>
      </c>
      <c r="L3528">
        <v>4</v>
      </c>
      <c r="M3528">
        <v>17</v>
      </c>
      <c r="N3528">
        <v>14</v>
      </c>
      <c r="O3528">
        <v>30</v>
      </c>
    </row>
    <row r="3529" spans="1:15" x14ac:dyDescent="0.25">
      <c r="A3529" t="str">
        <f t="shared" si="55"/>
        <v>62 DayJuly-September 2024WOSCANUpper GI - Oesophagogastric</v>
      </c>
      <c r="B3529" t="s">
        <v>262</v>
      </c>
      <c r="C3529" t="s">
        <v>260</v>
      </c>
      <c r="D3529" t="s">
        <v>12</v>
      </c>
      <c r="E3529" t="s">
        <v>204</v>
      </c>
      <c r="F3529">
        <v>146</v>
      </c>
      <c r="G3529" t="s">
        <v>285</v>
      </c>
      <c r="H3529" t="s">
        <v>466</v>
      </c>
      <c r="I3529">
        <v>1</v>
      </c>
      <c r="J3529">
        <v>1.0869565217391299</v>
      </c>
      <c r="K3529">
        <v>91</v>
      </c>
      <c r="L3529">
        <v>7</v>
      </c>
      <c r="M3529">
        <v>35</v>
      </c>
      <c r="N3529">
        <v>24</v>
      </c>
      <c r="O3529">
        <v>29</v>
      </c>
    </row>
    <row r="3530" spans="1:15" x14ac:dyDescent="0.25">
      <c r="A3530" t="str">
        <f t="shared" si="55"/>
        <v>62 DayJuly-September 2024WOSCANUrological</v>
      </c>
      <c r="B3530" t="s">
        <v>262</v>
      </c>
      <c r="C3530" t="s">
        <v>260</v>
      </c>
      <c r="D3530" t="s">
        <v>12</v>
      </c>
      <c r="E3530" t="s">
        <v>205</v>
      </c>
      <c r="F3530">
        <v>778</v>
      </c>
      <c r="G3530" t="s">
        <v>295</v>
      </c>
      <c r="H3530" t="s">
        <v>682</v>
      </c>
      <c r="I3530">
        <v>5</v>
      </c>
      <c r="J3530">
        <v>1.0917030567685599</v>
      </c>
      <c r="K3530">
        <v>453</v>
      </c>
      <c r="L3530">
        <v>139</v>
      </c>
      <c r="M3530">
        <v>151</v>
      </c>
      <c r="N3530">
        <v>20</v>
      </c>
      <c r="O3530">
        <v>36</v>
      </c>
    </row>
    <row r="3531" spans="1:15" x14ac:dyDescent="0.25">
      <c r="A3531" t="str">
        <f t="shared" si="55"/>
        <v>62 DayJuly-September 2024WOSCANUrology - Bladder</v>
      </c>
      <c r="B3531" t="s">
        <v>262</v>
      </c>
      <c r="C3531" t="s">
        <v>260</v>
      </c>
      <c r="D3531" t="s">
        <v>12</v>
      </c>
      <c r="E3531" t="s">
        <v>206</v>
      </c>
      <c r="F3531">
        <v>65</v>
      </c>
      <c r="G3531" t="s">
        <v>345</v>
      </c>
      <c r="H3531" t="s">
        <v>423</v>
      </c>
      <c r="I3531">
        <v>0</v>
      </c>
      <c r="J3531">
        <v>0</v>
      </c>
      <c r="K3531">
        <v>42</v>
      </c>
      <c r="L3531">
        <v>8</v>
      </c>
      <c r="M3531">
        <v>9</v>
      </c>
      <c r="N3531">
        <v>20</v>
      </c>
      <c r="O3531">
        <v>15</v>
      </c>
    </row>
    <row r="3532" spans="1:15" x14ac:dyDescent="0.25">
      <c r="A3532" t="str">
        <f t="shared" si="55"/>
        <v>62 DayJuly-September 2024WOSCANUrology - Other</v>
      </c>
      <c r="B3532" t="s">
        <v>262</v>
      </c>
      <c r="C3532" t="s">
        <v>260</v>
      </c>
      <c r="D3532" t="s">
        <v>12</v>
      </c>
      <c r="E3532" t="s">
        <v>207</v>
      </c>
      <c r="F3532">
        <v>134</v>
      </c>
      <c r="G3532" t="s">
        <v>339</v>
      </c>
      <c r="H3532" t="s">
        <v>305</v>
      </c>
      <c r="I3532">
        <v>3</v>
      </c>
      <c r="J3532">
        <v>6.6666666666666696</v>
      </c>
      <c r="K3532">
        <v>42</v>
      </c>
      <c r="L3532">
        <v>9</v>
      </c>
      <c r="M3532">
        <v>10</v>
      </c>
      <c r="N3532">
        <v>21</v>
      </c>
      <c r="O3532">
        <v>32</v>
      </c>
    </row>
    <row r="3533" spans="1:15" x14ac:dyDescent="0.25">
      <c r="A3533" t="str">
        <f t="shared" si="55"/>
        <v>62 DayJuly-September 2024WOSCANUrology - Prostate</v>
      </c>
      <c r="B3533" t="s">
        <v>262</v>
      </c>
      <c r="C3533" t="s">
        <v>260</v>
      </c>
      <c r="D3533" t="s">
        <v>12</v>
      </c>
      <c r="E3533" t="s">
        <v>208</v>
      </c>
      <c r="F3533">
        <v>579</v>
      </c>
      <c r="G3533" t="s">
        <v>683</v>
      </c>
      <c r="H3533" t="s">
        <v>529</v>
      </c>
      <c r="I3533">
        <v>2</v>
      </c>
      <c r="J3533">
        <v>0.539083557951482</v>
      </c>
      <c r="K3533">
        <v>369</v>
      </c>
      <c r="L3533">
        <v>122</v>
      </c>
      <c r="M3533">
        <v>132</v>
      </c>
      <c r="N3533">
        <v>20</v>
      </c>
      <c r="O3533">
        <v>36</v>
      </c>
    </row>
    <row r="3534" spans="1:15" x14ac:dyDescent="0.25">
      <c r="A3534" t="str">
        <f t="shared" si="55"/>
        <v>62 DayOctober-December 2024NCAAll Cancer Types*</v>
      </c>
      <c r="B3534" t="s">
        <v>262</v>
      </c>
      <c r="C3534" t="s">
        <v>261</v>
      </c>
      <c r="D3534" t="s">
        <v>156</v>
      </c>
      <c r="E3534" t="s">
        <v>198</v>
      </c>
      <c r="F3534">
        <v>1880</v>
      </c>
      <c r="G3534" t="s">
        <v>684</v>
      </c>
      <c r="H3534" t="s">
        <v>685</v>
      </c>
      <c r="I3534">
        <v>21</v>
      </c>
      <c r="J3534">
        <v>1.78117048346056</v>
      </c>
      <c r="K3534">
        <v>1158</v>
      </c>
      <c r="L3534">
        <v>201</v>
      </c>
      <c r="M3534">
        <v>441</v>
      </c>
      <c r="N3534">
        <v>17</v>
      </c>
      <c r="O3534">
        <v>22</v>
      </c>
    </row>
    <row r="3535" spans="1:15" x14ac:dyDescent="0.25">
      <c r="A3535" t="str">
        <f t="shared" si="55"/>
        <v>62 DayOctober-December 2024NCAAll Cancer Types* (screened excluded)</v>
      </c>
      <c r="B3535" t="s">
        <v>262</v>
      </c>
      <c r="C3535" t="s">
        <v>261</v>
      </c>
      <c r="D3535" t="s">
        <v>156</v>
      </c>
      <c r="E3535" t="s">
        <v>199</v>
      </c>
      <c r="F3535">
        <v>1682</v>
      </c>
      <c r="G3535" t="s">
        <v>684</v>
      </c>
      <c r="H3535" t="s">
        <v>686</v>
      </c>
      <c r="I3535">
        <v>20</v>
      </c>
      <c r="J3535">
        <v>2.0387359836901102</v>
      </c>
      <c r="K3535">
        <v>961</v>
      </c>
      <c r="L3535">
        <v>152</v>
      </c>
      <c r="M3535">
        <v>354</v>
      </c>
      <c r="N3535">
        <v>17</v>
      </c>
      <c r="O3535">
        <v>22</v>
      </c>
    </row>
    <row r="3536" spans="1:15" x14ac:dyDescent="0.25">
      <c r="A3536" t="str">
        <f t="shared" si="55"/>
        <v>62 DayOctober-December 2024NCAAll Cancer Types* (screened only)</v>
      </c>
      <c r="B3536" t="s">
        <v>262</v>
      </c>
      <c r="C3536" t="s">
        <v>261</v>
      </c>
      <c r="D3536" t="s">
        <v>156</v>
      </c>
      <c r="E3536" t="s">
        <v>200</v>
      </c>
      <c r="F3536">
        <v>198</v>
      </c>
      <c r="G3536" t="s">
        <v>266</v>
      </c>
      <c r="H3536" t="s">
        <v>373</v>
      </c>
      <c r="I3536">
        <v>1</v>
      </c>
      <c r="J3536">
        <v>0.50505050505050497</v>
      </c>
      <c r="K3536">
        <v>197</v>
      </c>
      <c r="L3536">
        <v>49</v>
      </c>
      <c r="M3536">
        <v>87</v>
      </c>
      <c r="N3536">
        <v>16</v>
      </c>
      <c r="O3536">
        <v>21</v>
      </c>
    </row>
    <row r="3537" spans="1:15" x14ac:dyDescent="0.25">
      <c r="A3537" t="str">
        <f t="shared" si="55"/>
        <v>62 DayOctober-December 2024NCABreast</v>
      </c>
      <c r="B3537" t="s">
        <v>262</v>
      </c>
      <c r="C3537" t="s">
        <v>261</v>
      </c>
      <c r="D3537" t="s">
        <v>156</v>
      </c>
      <c r="E3537" t="s">
        <v>22</v>
      </c>
      <c r="F3537">
        <v>362</v>
      </c>
      <c r="G3537" t="s">
        <v>340</v>
      </c>
      <c r="H3537" t="s">
        <v>687</v>
      </c>
      <c r="I3537">
        <v>0</v>
      </c>
      <c r="J3537">
        <v>0</v>
      </c>
      <c r="K3537">
        <v>291</v>
      </c>
      <c r="L3537">
        <v>55</v>
      </c>
      <c r="M3537">
        <v>114</v>
      </c>
      <c r="N3537">
        <v>15</v>
      </c>
      <c r="O3537">
        <v>22</v>
      </c>
    </row>
    <row r="3538" spans="1:15" x14ac:dyDescent="0.25">
      <c r="A3538" t="str">
        <f t="shared" si="55"/>
        <v>62 DayOctober-December 2024NCABreast (screened excluded)</v>
      </c>
      <c r="B3538" t="s">
        <v>262</v>
      </c>
      <c r="C3538" t="s">
        <v>261</v>
      </c>
      <c r="D3538" t="s">
        <v>156</v>
      </c>
      <c r="E3538" t="s">
        <v>201</v>
      </c>
      <c r="F3538">
        <v>206</v>
      </c>
      <c r="G3538" t="s">
        <v>340</v>
      </c>
      <c r="H3538" t="s">
        <v>282</v>
      </c>
      <c r="I3538">
        <v>0</v>
      </c>
      <c r="J3538">
        <v>0</v>
      </c>
      <c r="K3538">
        <v>135</v>
      </c>
      <c r="L3538">
        <v>22</v>
      </c>
      <c r="M3538">
        <v>56</v>
      </c>
      <c r="N3538">
        <v>11</v>
      </c>
      <c r="O3538">
        <v>22</v>
      </c>
    </row>
    <row r="3539" spans="1:15" x14ac:dyDescent="0.25">
      <c r="A3539" t="str">
        <f t="shared" si="55"/>
        <v>62 DayOctober-December 2024NCABreast (screened only)</v>
      </c>
      <c r="B3539" t="s">
        <v>262</v>
      </c>
      <c r="C3539" t="s">
        <v>261</v>
      </c>
      <c r="D3539" t="s">
        <v>156</v>
      </c>
      <c r="E3539" t="s">
        <v>202</v>
      </c>
      <c r="F3539">
        <v>156</v>
      </c>
      <c r="G3539" t="s">
        <v>266</v>
      </c>
      <c r="H3539" t="s">
        <v>501</v>
      </c>
      <c r="I3539">
        <v>0</v>
      </c>
      <c r="J3539">
        <v>0</v>
      </c>
      <c r="K3539">
        <v>156</v>
      </c>
      <c r="L3539">
        <v>33</v>
      </c>
      <c r="M3539">
        <v>58</v>
      </c>
      <c r="N3539">
        <v>16</v>
      </c>
      <c r="O3539">
        <v>22</v>
      </c>
    </row>
    <row r="3540" spans="1:15" x14ac:dyDescent="0.25">
      <c r="A3540" t="str">
        <f t="shared" si="55"/>
        <v>62 DayOctober-December 2024NCACervical</v>
      </c>
      <c r="B3540" t="s">
        <v>262</v>
      </c>
      <c r="C3540" t="s">
        <v>261</v>
      </c>
      <c r="D3540" t="s">
        <v>156</v>
      </c>
      <c r="E3540" t="s">
        <v>23</v>
      </c>
      <c r="F3540">
        <v>25</v>
      </c>
      <c r="G3540" t="s">
        <v>321</v>
      </c>
      <c r="H3540" t="s">
        <v>334</v>
      </c>
      <c r="I3540">
        <v>2</v>
      </c>
      <c r="J3540">
        <v>12.5</v>
      </c>
      <c r="K3540">
        <v>14</v>
      </c>
      <c r="L3540">
        <v>2</v>
      </c>
      <c r="M3540">
        <v>4</v>
      </c>
      <c r="O3540">
        <v>42</v>
      </c>
    </row>
    <row r="3541" spans="1:15" x14ac:dyDescent="0.25">
      <c r="A3541" t="str">
        <f t="shared" si="55"/>
        <v>62 DayOctober-December 2024NCACervical (screened excluded)</v>
      </c>
      <c r="B3541" t="s">
        <v>262</v>
      </c>
      <c r="C3541" t="s">
        <v>261</v>
      </c>
      <c r="D3541" t="s">
        <v>156</v>
      </c>
      <c r="E3541" t="s">
        <v>24</v>
      </c>
      <c r="F3541">
        <v>18</v>
      </c>
      <c r="G3541" t="s">
        <v>321</v>
      </c>
      <c r="H3541" t="s">
        <v>321</v>
      </c>
      <c r="I3541">
        <v>2</v>
      </c>
      <c r="J3541">
        <v>22.2222222222222</v>
      </c>
      <c r="K3541">
        <v>7</v>
      </c>
      <c r="L3541">
        <v>0</v>
      </c>
      <c r="M3541">
        <v>0</v>
      </c>
    </row>
    <row r="3542" spans="1:15" x14ac:dyDescent="0.25">
      <c r="A3542" t="str">
        <f t="shared" si="55"/>
        <v>62 DayOctober-December 2024NCACervical (screened only)</v>
      </c>
      <c r="B3542" t="s">
        <v>262</v>
      </c>
      <c r="C3542" t="s">
        <v>261</v>
      </c>
      <c r="D3542" t="s">
        <v>156</v>
      </c>
      <c r="E3542" t="s">
        <v>25</v>
      </c>
      <c r="F3542">
        <v>7</v>
      </c>
      <c r="G3542" t="s">
        <v>266</v>
      </c>
      <c r="H3542" t="s">
        <v>272</v>
      </c>
      <c r="I3542">
        <v>0</v>
      </c>
      <c r="J3542">
        <v>0</v>
      </c>
      <c r="K3542">
        <v>7</v>
      </c>
      <c r="L3542">
        <v>2</v>
      </c>
      <c r="M3542">
        <v>4</v>
      </c>
      <c r="O3542">
        <v>42</v>
      </c>
    </row>
    <row r="3543" spans="1:15" x14ac:dyDescent="0.25">
      <c r="A3543" t="str">
        <f t="shared" si="55"/>
        <v>62 DayOctober-December 2024NCAColorectal</v>
      </c>
      <c r="B3543" t="s">
        <v>262</v>
      </c>
      <c r="C3543" t="s">
        <v>261</v>
      </c>
      <c r="D3543" t="s">
        <v>156</v>
      </c>
      <c r="E3543" t="s">
        <v>26</v>
      </c>
      <c r="F3543">
        <v>234</v>
      </c>
      <c r="G3543" t="s">
        <v>394</v>
      </c>
      <c r="H3543" t="s">
        <v>586</v>
      </c>
      <c r="I3543">
        <v>5</v>
      </c>
      <c r="J3543">
        <v>3.2894736842105301</v>
      </c>
      <c r="K3543">
        <v>147</v>
      </c>
      <c r="L3543">
        <v>34</v>
      </c>
      <c r="M3543">
        <v>77</v>
      </c>
      <c r="N3543">
        <v>20</v>
      </c>
      <c r="O3543">
        <v>21</v>
      </c>
    </row>
    <row r="3544" spans="1:15" x14ac:dyDescent="0.25">
      <c r="A3544" t="str">
        <f t="shared" si="55"/>
        <v>62 DayOctober-December 2024NCAColorectal (screened excluded)</v>
      </c>
      <c r="B3544" t="s">
        <v>262</v>
      </c>
      <c r="C3544" t="s">
        <v>261</v>
      </c>
      <c r="D3544" t="s">
        <v>156</v>
      </c>
      <c r="E3544" t="s">
        <v>27</v>
      </c>
      <c r="F3544">
        <v>199</v>
      </c>
      <c r="G3544" t="s">
        <v>394</v>
      </c>
      <c r="H3544" t="s">
        <v>318</v>
      </c>
      <c r="I3544">
        <v>4</v>
      </c>
      <c r="J3544">
        <v>3.41880341880342</v>
      </c>
      <c r="K3544">
        <v>113</v>
      </c>
      <c r="L3544">
        <v>20</v>
      </c>
      <c r="M3544">
        <v>52</v>
      </c>
      <c r="N3544">
        <v>21</v>
      </c>
      <c r="O3544">
        <v>22</v>
      </c>
    </row>
    <row r="3545" spans="1:15" x14ac:dyDescent="0.25">
      <c r="A3545" t="str">
        <f t="shared" si="55"/>
        <v>62 DayOctober-December 2024NCAColorectal (screened only)</v>
      </c>
      <c r="B3545" t="s">
        <v>262</v>
      </c>
      <c r="C3545" t="s">
        <v>261</v>
      </c>
      <c r="D3545" t="s">
        <v>156</v>
      </c>
      <c r="E3545" t="s">
        <v>28</v>
      </c>
      <c r="F3545">
        <v>35</v>
      </c>
      <c r="G3545" t="s">
        <v>266</v>
      </c>
      <c r="H3545" t="s">
        <v>315</v>
      </c>
      <c r="I3545">
        <v>1</v>
      </c>
      <c r="J3545">
        <v>2.8571428571428599</v>
      </c>
      <c r="K3545">
        <v>34</v>
      </c>
      <c r="L3545">
        <v>14</v>
      </c>
      <c r="M3545">
        <v>25</v>
      </c>
      <c r="N3545">
        <v>14</v>
      </c>
      <c r="O3545">
        <v>16</v>
      </c>
    </row>
    <row r="3546" spans="1:15" x14ac:dyDescent="0.25">
      <c r="A3546" t="str">
        <f t="shared" si="55"/>
        <v>62 DayOctober-December 2024NCAHead &amp; Neck</v>
      </c>
      <c r="B3546" t="s">
        <v>262</v>
      </c>
      <c r="C3546" t="s">
        <v>261</v>
      </c>
      <c r="D3546" t="s">
        <v>156</v>
      </c>
      <c r="E3546" t="s">
        <v>29</v>
      </c>
      <c r="F3546">
        <v>56</v>
      </c>
      <c r="G3546" t="s">
        <v>387</v>
      </c>
      <c r="H3546" t="s">
        <v>380</v>
      </c>
      <c r="I3546">
        <v>1</v>
      </c>
      <c r="J3546">
        <v>3.2258064516128999</v>
      </c>
      <c r="K3546">
        <v>30</v>
      </c>
      <c r="L3546">
        <v>3</v>
      </c>
      <c r="M3546">
        <v>16</v>
      </c>
      <c r="N3546">
        <v>8</v>
      </c>
      <c r="O3546">
        <v>20</v>
      </c>
    </row>
    <row r="3547" spans="1:15" x14ac:dyDescent="0.25">
      <c r="A3547" t="str">
        <f t="shared" si="55"/>
        <v>62 DayOctober-December 2024NCALung</v>
      </c>
      <c r="B3547" t="s">
        <v>262</v>
      </c>
      <c r="C3547" t="s">
        <v>261</v>
      </c>
      <c r="D3547" t="s">
        <v>156</v>
      </c>
      <c r="E3547" t="s">
        <v>30</v>
      </c>
      <c r="F3547">
        <v>280</v>
      </c>
      <c r="G3547" t="s">
        <v>377</v>
      </c>
      <c r="H3547" t="s">
        <v>477</v>
      </c>
      <c r="I3547">
        <v>8</v>
      </c>
      <c r="J3547">
        <v>4.5197740112994396</v>
      </c>
      <c r="K3547">
        <v>169</v>
      </c>
      <c r="L3547">
        <v>23</v>
      </c>
      <c r="M3547">
        <v>45</v>
      </c>
      <c r="N3547">
        <v>14</v>
      </c>
      <c r="O3547">
        <v>21</v>
      </c>
    </row>
    <row r="3548" spans="1:15" x14ac:dyDescent="0.25">
      <c r="A3548" t="str">
        <f t="shared" si="55"/>
        <v>62 DayOctober-December 2024NCALymphoma</v>
      </c>
      <c r="B3548" t="s">
        <v>262</v>
      </c>
      <c r="C3548" t="s">
        <v>261</v>
      </c>
      <c r="D3548" t="s">
        <v>156</v>
      </c>
      <c r="E3548" t="s">
        <v>31</v>
      </c>
      <c r="F3548">
        <v>62</v>
      </c>
      <c r="G3548" t="s">
        <v>304</v>
      </c>
      <c r="H3548" t="s">
        <v>321</v>
      </c>
      <c r="I3548">
        <v>0</v>
      </c>
      <c r="J3548">
        <v>0</v>
      </c>
      <c r="K3548">
        <v>9</v>
      </c>
      <c r="L3548">
        <v>0</v>
      </c>
      <c r="M3548">
        <v>1</v>
      </c>
    </row>
    <row r="3549" spans="1:15" x14ac:dyDescent="0.25">
      <c r="A3549" t="str">
        <f t="shared" si="55"/>
        <v>62 DayOctober-December 2024NCAMelanoma</v>
      </c>
      <c r="B3549" t="s">
        <v>262</v>
      </c>
      <c r="C3549" t="s">
        <v>261</v>
      </c>
      <c r="D3549" t="s">
        <v>156</v>
      </c>
      <c r="E3549" t="s">
        <v>32</v>
      </c>
      <c r="F3549">
        <v>96</v>
      </c>
      <c r="G3549" t="s">
        <v>372</v>
      </c>
      <c r="H3549" t="s">
        <v>279</v>
      </c>
      <c r="I3549">
        <v>0</v>
      </c>
      <c r="J3549">
        <v>0</v>
      </c>
      <c r="K3549">
        <v>50</v>
      </c>
      <c r="L3549">
        <v>6</v>
      </c>
      <c r="M3549">
        <v>2</v>
      </c>
      <c r="N3549">
        <v>96</v>
      </c>
    </row>
    <row r="3550" spans="1:15" x14ac:dyDescent="0.25">
      <c r="A3550" t="str">
        <f t="shared" si="55"/>
        <v>62 DayOctober-December 2024NCAOvarian</v>
      </c>
      <c r="B3550" t="s">
        <v>262</v>
      </c>
      <c r="C3550" t="s">
        <v>261</v>
      </c>
      <c r="D3550" t="s">
        <v>156</v>
      </c>
      <c r="E3550" t="s">
        <v>33</v>
      </c>
      <c r="F3550">
        <v>34</v>
      </c>
      <c r="G3550" t="s">
        <v>287</v>
      </c>
      <c r="H3550" t="s">
        <v>336</v>
      </c>
      <c r="I3550">
        <v>1</v>
      </c>
      <c r="J3550">
        <v>5</v>
      </c>
      <c r="K3550">
        <v>19</v>
      </c>
      <c r="L3550">
        <v>1</v>
      </c>
      <c r="M3550">
        <v>8</v>
      </c>
      <c r="O3550">
        <v>18</v>
      </c>
    </row>
    <row r="3551" spans="1:15" x14ac:dyDescent="0.25">
      <c r="A3551" t="str">
        <f t="shared" si="55"/>
        <v>62 DayOctober-December 2024NCAUpper GI</v>
      </c>
      <c r="B3551" t="s">
        <v>262</v>
      </c>
      <c r="C3551" t="s">
        <v>261</v>
      </c>
      <c r="D3551" t="s">
        <v>156</v>
      </c>
      <c r="E3551" t="s">
        <v>34</v>
      </c>
      <c r="F3551">
        <v>187</v>
      </c>
      <c r="G3551" t="s">
        <v>463</v>
      </c>
      <c r="H3551" t="s">
        <v>563</v>
      </c>
      <c r="I3551">
        <v>2</v>
      </c>
      <c r="J3551">
        <v>1.73913043478261</v>
      </c>
      <c r="K3551">
        <v>113</v>
      </c>
      <c r="L3551">
        <v>12</v>
      </c>
      <c r="M3551">
        <v>38</v>
      </c>
      <c r="N3551">
        <v>8</v>
      </c>
      <c r="O3551">
        <v>21</v>
      </c>
    </row>
    <row r="3552" spans="1:15" x14ac:dyDescent="0.25">
      <c r="A3552" t="str">
        <f t="shared" si="55"/>
        <v>62 DayOctober-December 2024NCAUpper GI - Hepatopancreatobiliary</v>
      </c>
      <c r="B3552" t="s">
        <v>262</v>
      </c>
      <c r="C3552" t="s">
        <v>261</v>
      </c>
      <c r="D3552" t="s">
        <v>156</v>
      </c>
      <c r="E3552" t="s">
        <v>203</v>
      </c>
      <c r="F3552">
        <v>99</v>
      </c>
      <c r="G3552" t="s">
        <v>369</v>
      </c>
      <c r="H3552" t="s">
        <v>335</v>
      </c>
      <c r="I3552">
        <v>2</v>
      </c>
      <c r="J3552">
        <v>3.27868852459016</v>
      </c>
      <c r="K3552">
        <v>59</v>
      </c>
      <c r="L3552">
        <v>6</v>
      </c>
      <c r="M3552">
        <v>12</v>
      </c>
      <c r="N3552">
        <v>6</v>
      </c>
      <c r="O3552">
        <v>17</v>
      </c>
    </row>
    <row r="3553" spans="1:15" x14ac:dyDescent="0.25">
      <c r="A3553" t="str">
        <f t="shared" si="55"/>
        <v>62 DayOctober-December 2024NCAUpper GI - Oesophagogastric</v>
      </c>
      <c r="B3553" t="s">
        <v>262</v>
      </c>
      <c r="C3553" t="s">
        <v>261</v>
      </c>
      <c r="D3553" t="s">
        <v>156</v>
      </c>
      <c r="E3553" t="s">
        <v>204</v>
      </c>
      <c r="F3553">
        <v>88</v>
      </c>
      <c r="G3553" t="s">
        <v>337</v>
      </c>
      <c r="H3553" t="s">
        <v>285</v>
      </c>
      <c r="I3553">
        <v>0</v>
      </c>
      <c r="J3553">
        <v>0</v>
      </c>
      <c r="K3553">
        <v>54</v>
      </c>
      <c r="L3553">
        <v>6</v>
      </c>
      <c r="M3553">
        <v>26</v>
      </c>
      <c r="N3553">
        <v>13</v>
      </c>
      <c r="O3553">
        <v>24</v>
      </c>
    </row>
    <row r="3554" spans="1:15" x14ac:dyDescent="0.25">
      <c r="A3554" t="str">
        <f t="shared" si="55"/>
        <v>62 DayOctober-December 2024NCAUrological</v>
      </c>
      <c r="B3554" t="s">
        <v>262</v>
      </c>
      <c r="C3554" t="s">
        <v>261</v>
      </c>
      <c r="D3554" t="s">
        <v>156</v>
      </c>
      <c r="E3554" t="s">
        <v>205</v>
      </c>
      <c r="F3554">
        <v>544</v>
      </c>
      <c r="G3554" t="s">
        <v>425</v>
      </c>
      <c r="H3554" t="s">
        <v>688</v>
      </c>
      <c r="I3554">
        <v>2</v>
      </c>
      <c r="J3554">
        <v>0.62893081761006298</v>
      </c>
      <c r="K3554">
        <v>316</v>
      </c>
      <c r="L3554">
        <v>65</v>
      </c>
      <c r="M3554">
        <v>136</v>
      </c>
      <c r="N3554">
        <v>17</v>
      </c>
      <c r="O3554">
        <v>28</v>
      </c>
    </row>
    <row r="3555" spans="1:15" x14ac:dyDescent="0.25">
      <c r="A3555" t="str">
        <f t="shared" si="55"/>
        <v>62 DayOctober-December 2024NCAUrology - Bladder</v>
      </c>
      <c r="B3555" t="s">
        <v>262</v>
      </c>
      <c r="C3555" t="s">
        <v>261</v>
      </c>
      <c r="D3555" t="s">
        <v>156</v>
      </c>
      <c r="E3555" t="s">
        <v>206</v>
      </c>
      <c r="F3555">
        <v>74</v>
      </c>
      <c r="G3555" t="s">
        <v>337</v>
      </c>
      <c r="H3555" t="s">
        <v>292</v>
      </c>
      <c r="I3555">
        <v>0</v>
      </c>
      <c r="J3555">
        <v>0</v>
      </c>
      <c r="K3555">
        <v>40</v>
      </c>
      <c r="L3555">
        <v>3</v>
      </c>
      <c r="M3555">
        <v>26</v>
      </c>
      <c r="N3555">
        <v>7</v>
      </c>
      <c r="O3555">
        <v>18</v>
      </c>
    </row>
    <row r="3556" spans="1:15" x14ac:dyDescent="0.25">
      <c r="A3556" t="str">
        <f t="shared" si="55"/>
        <v>62 DayOctober-December 2024NCAUrology - Other</v>
      </c>
      <c r="B3556" t="s">
        <v>262</v>
      </c>
      <c r="C3556" t="s">
        <v>261</v>
      </c>
      <c r="D3556" t="s">
        <v>156</v>
      </c>
      <c r="E3556" t="s">
        <v>207</v>
      </c>
      <c r="F3556">
        <v>83</v>
      </c>
      <c r="G3556" t="s">
        <v>308</v>
      </c>
      <c r="H3556" t="s">
        <v>337</v>
      </c>
      <c r="I3556">
        <v>0</v>
      </c>
      <c r="J3556">
        <v>0</v>
      </c>
      <c r="K3556">
        <v>34</v>
      </c>
      <c r="L3556">
        <v>0</v>
      </c>
      <c r="M3556">
        <v>14</v>
      </c>
      <c r="O3556">
        <v>30</v>
      </c>
    </row>
    <row r="3557" spans="1:15" x14ac:dyDescent="0.25">
      <c r="A3557" t="str">
        <f t="shared" si="55"/>
        <v>62 DayOctober-December 2024NCAUrology - Prostate</v>
      </c>
      <c r="B3557" t="s">
        <v>262</v>
      </c>
      <c r="C3557" t="s">
        <v>261</v>
      </c>
      <c r="D3557" t="s">
        <v>156</v>
      </c>
      <c r="E3557" t="s">
        <v>208</v>
      </c>
      <c r="F3557">
        <v>387</v>
      </c>
      <c r="G3557" t="s">
        <v>271</v>
      </c>
      <c r="H3557" t="s">
        <v>467</v>
      </c>
      <c r="I3557">
        <v>2</v>
      </c>
      <c r="J3557">
        <v>0.81967213114754101</v>
      </c>
      <c r="K3557">
        <v>242</v>
      </c>
      <c r="L3557">
        <v>62</v>
      </c>
      <c r="M3557">
        <v>96</v>
      </c>
      <c r="N3557">
        <v>18</v>
      </c>
      <c r="O3557">
        <v>34</v>
      </c>
    </row>
    <row r="3558" spans="1:15" x14ac:dyDescent="0.25">
      <c r="A3558" t="str">
        <f t="shared" si="55"/>
        <v>62 DayOctober-December 2024NHS Ayrshire &amp; ArranAll Cancer Types*</v>
      </c>
      <c r="B3558" t="s">
        <v>262</v>
      </c>
      <c r="C3558" t="s">
        <v>261</v>
      </c>
      <c r="D3558" t="s">
        <v>163</v>
      </c>
      <c r="E3558" t="s">
        <v>198</v>
      </c>
      <c r="F3558">
        <v>488</v>
      </c>
      <c r="G3558" t="s">
        <v>602</v>
      </c>
      <c r="H3558" t="s">
        <v>295</v>
      </c>
      <c r="I3558">
        <v>8</v>
      </c>
      <c r="J3558">
        <v>2.5</v>
      </c>
      <c r="K3558">
        <v>312</v>
      </c>
      <c r="L3558">
        <v>32</v>
      </c>
      <c r="M3558">
        <v>117</v>
      </c>
      <c r="N3558">
        <v>22</v>
      </c>
      <c r="O3558">
        <v>22</v>
      </c>
    </row>
    <row r="3559" spans="1:15" x14ac:dyDescent="0.25">
      <c r="A3559" t="str">
        <f t="shared" si="55"/>
        <v>62 DayOctober-December 2024NHS Ayrshire &amp; ArranAll Cancer Types* (screened excluded)</v>
      </c>
      <c r="B3559" t="s">
        <v>262</v>
      </c>
      <c r="C3559" t="s">
        <v>261</v>
      </c>
      <c r="D3559" t="s">
        <v>163</v>
      </c>
      <c r="E3559" t="s">
        <v>199</v>
      </c>
      <c r="F3559">
        <v>424</v>
      </c>
      <c r="G3559" t="s">
        <v>602</v>
      </c>
      <c r="H3559" t="s">
        <v>689</v>
      </c>
      <c r="I3559">
        <v>7</v>
      </c>
      <c r="J3559">
        <v>2.734375</v>
      </c>
      <c r="K3559">
        <v>249</v>
      </c>
      <c r="L3559">
        <v>29</v>
      </c>
      <c r="M3559">
        <v>95</v>
      </c>
      <c r="N3559">
        <v>23</v>
      </c>
      <c r="O3559">
        <v>23</v>
      </c>
    </row>
    <row r="3560" spans="1:15" x14ac:dyDescent="0.25">
      <c r="A3560" t="str">
        <f t="shared" si="55"/>
        <v>62 DayOctober-December 2024NHS Ayrshire &amp; ArranAll Cancer Types* (screened only)</v>
      </c>
      <c r="B3560" t="s">
        <v>262</v>
      </c>
      <c r="C3560" t="s">
        <v>261</v>
      </c>
      <c r="D3560" t="s">
        <v>163</v>
      </c>
      <c r="E3560" t="s">
        <v>200</v>
      </c>
      <c r="F3560">
        <v>64</v>
      </c>
      <c r="G3560" t="s">
        <v>266</v>
      </c>
      <c r="H3560" t="s">
        <v>445</v>
      </c>
      <c r="I3560">
        <v>1</v>
      </c>
      <c r="J3560">
        <v>1.5625</v>
      </c>
      <c r="K3560">
        <v>63</v>
      </c>
      <c r="L3560">
        <v>3</v>
      </c>
      <c r="M3560">
        <v>22</v>
      </c>
      <c r="N3560">
        <v>14</v>
      </c>
      <c r="O3560">
        <v>20</v>
      </c>
    </row>
    <row r="3561" spans="1:15" x14ac:dyDescent="0.25">
      <c r="A3561" t="str">
        <f t="shared" si="55"/>
        <v>62 DayOctober-December 2024NHS Ayrshire &amp; ArranBreast</v>
      </c>
      <c r="B3561" t="s">
        <v>262</v>
      </c>
      <c r="C3561" t="s">
        <v>261</v>
      </c>
      <c r="D3561" t="s">
        <v>163</v>
      </c>
      <c r="E3561" t="s">
        <v>22</v>
      </c>
      <c r="F3561">
        <v>106</v>
      </c>
      <c r="G3561" t="s">
        <v>311</v>
      </c>
      <c r="H3561" t="s">
        <v>361</v>
      </c>
      <c r="I3561">
        <v>1</v>
      </c>
      <c r="J3561">
        <v>1.0752688172042999</v>
      </c>
      <c r="K3561">
        <v>92</v>
      </c>
      <c r="L3561">
        <v>4</v>
      </c>
      <c r="M3561">
        <v>37</v>
      </c>
      <c r="N3561">
        <v>10</v>
      </c>
      <c r="O3561">
        <v>12</v>
      </c>
    </row>
    <row r="3562" spans="1:15" x14ac:dyDescent="0.25">
      <c r="A3562" t="str">
        <f t="shared" si="55"/>
        <v>62 DayOctober-December 2024NHS Ayrshire &amp; ArranBreast (screened excluded)</v>
      </c>
      <c r="B3562" t="s">
        <v>262</v>
      </c>
      <c r="C3562" t="s">
        <v>261</v>
      </c>
      <c r="D3562" t="s">
        <v>163</v>
      </c>
      <c r="E3562" t="s">
        <v>201</v>
      </c>
      <c r="F3562">
        <v>56</v>
      </c>
      <c r="G3562" t="s">
        <v>311</v>
      </c>
      <c r="H3562" t="s">
        <v>462</v>
      </c>
      <c r="I3562">
        <v>0</v>
      </c>
      <c r="J3562">
        <v>0</v>
      </c>
      <c r="K3562">
        <v>43</v>
      </c>
      <c r="L3562">
        <v>3</v>
      </c>
      <c r="M3562">
        <v>22</v>
      </c>
      <c r="N3562">
        <v>7</v>
      </c>
      <c r="O3562">
        <v>10</v>
      </c>
    </row>
    <row r="3563" spans="1:15" x14ac:dyDescent="0.25">
      <c r="A3563" t="str">
        <f t="shared" si="55"/>
        <v>62 DayOctober-December 2024NHS Ayrshire &amp; ArranBreast (screened only)</v>
      </c>
      <c r="B3563" t="s">
        <v>262</v>
      </c>
      <c r="C3563" t="s">
        <v>261</v>
      </c>
      <c r="D3563" t="s">
        <v>163</v>
      </c>
      <c r="E3563" t="s">
        <v>202</v>
      </c>
      <c r="F3563">
        <v>50</v>
      </c>
      <c r="G3563" t="s">
        <v>266</v>
      </c>
      <c r="H3563" t="s">
        <v>279</v>
      </c>
      <c r="I3563">
        <v>1</v>
      </c>
      <c r="J3563">
        <v>2</v>
      </c>
      <c r="K3563">
        <v>49</v>
      </c>
      <c r="L3563">
        <v>1</v>
      </c>
      <c r="M3563">
        <v>15</v>
      </c>
      <c r="O3563">
        <v>13</v>
      </c>
    </row>
    <row r="3564" spans="1:15" x14ac:dyDescent="0.25">
      <c r="A3564" t="str">
        <f t="shared" si="55"/>
        <v>62 DayOctober-December 2024NHS Ayrshire &amp; ArranCervical</v>
      </c>
      <c r="B3564" t="s">
        <v>262</v>
      </c>
      <c r="C3564" t="s">
        <v>261</v>
      </c>
      <c r="D3564" t="s">
        <v>163</v>
      </c>
      <c r="E3564" t="s">
        <v>23</v>
      </c>
      <c r="F3564">
        <v>6</v>
      </c>
      <c r="G3564" t="s">
        <v>316</v>
      </c>
      <c r="H3564" t="s">
        <v>312</v>
      </c>
      <c r="I3564">
        <v>0</v>
      </c>
      <c r="J3564">
        <v>0</v>
      </c>
      <c r="K3564">
        <v>5</v>
      </c>
      <c r="L3564">
        <v>1</v>
      </c>
      <c r="M3564">
        <v>1</v>
      </c>
    </row>
    <row r="3565" spans="1:15" x14ac:dyDescent="0.25">
      <c r="A3565" t="str">
        <f t="shared" si="55"/>
        <v>62 DayOctober-December 2024NHS Ayrshire &amp; ArranCervical (screened excluded)</v>
      </c>
      <c r="B3565" t="s">
        <v>262</v>
      </c>
      <c r="C3565" t="s">
        <v>261</v>
      </c>
      <c r="D3565" t="s">
        <v>163</v>
      </c>
      <c r="E3565" t="s">
        <v>24</v>
      </c>
      <c r="F3565">
        <v>4</v>
      </c>
      <c r="G3565" t="s">
        <v>316</v>
      </c>
      <c r="H3565" t="s">
        <v>320</v>
      </c>
      <c r="I3565">
        <v>0</v>
      </c>
      <c r="J3565">
        <v>0</v>
      </c>
      <c r="K3565">
        <v>3</v>
      </c>
      <c r="L3565">
        <v>1</v>
      </c>
      <c r="M3565">
        <v>1</v>
      </c>
    </row>
    <row r="3566" spans="1:15" x14ac:dyDescent="0.25">
      <c r="A3566" t="str">
        <f t="shared" si="55"/>
        <v>62 DayOctober-December 2024NHS Ayrshire &amp; ArranCervical (screened only)</v>
      </c>
      <c r="B3566" t="s">
        <v>262</v>
      </c>
      <c r="C3566" t="s">
        <v>261</v>
      </c>
      <c r="D3566" t="s">
        <v>163</v>
      </c>
      <c r="E3566" t="s">
        <v>25</v>
      </c>
      <c r="F3566">
        <v>2</v>
      </c>
      <c r="G3566" t="s">
        <v>266</v>
      </c>
      <c r="H3566" t="s">
        <v>306</v>
      </c>
      <c r="I3566">
        <v>0</v>
      </c>
      <c r="J3566">
        <v>0</v>
      </c>
      <c r="K3566">
        <v>2</v>
      </c>
      <c r="L3566">
        <v>0</v>
      </c>
      <c r="M3566">
        <v>0</v>
      </c>
    </row>
    <row r="3567" spans="1:15" x14ac:dyDescent="0.25">
      <c r="A3567" t="str">
        <f t="shared" si="55"/>
        <v>62 DayOctober-December 2024NHS Ayrshire &amp; ArranColorectal</v>
      </c>
      <c r="B3567" t="s">
        <v>262</v>
      </c>
      <c r="C3567" t="s">
        <v>261</v>
      </c>
      <c r="D3567" t="s">
        <v>163</v>
      </c>
      <c r="E3567" t="s">
        <v>26</v>
      </c>
      <c r="F3567">
        <v>52</v>
      </c>
      <c r="G3567" t="s">
        <v>311</v>
      </c>
      <c r="H3567" t="s">
        <v>386</v>
      </c>
      <c r="I3567">
        <v>1</v>
      </c>
      <c r="J3567">
        <v>2.5641025641025599</v>
      </c>
      <c r="K3567">
        <v>38</v>
      </c>
      <c r="L3567">
        <v>3</v>
      </c>
      <c r="M3567">
        <v>21</v>
      </c>
      <c r="N3567">
        <v>23</v>
      </c>
      <c r="O3567">
        <v>23</v>
      </c>
    </row>
    <row r="3568" spans="1:15" x14ac:dyDescent="0.25">
      <c r="A3568" t="str">
        <f t="shared" si="55"/>
        <v>62 DayOctober-December 2024NHS Ayrshire &amp; ArranColorectal (screened excluded)</v>
      </c>
      <c r="B3568" t="s">
        <v>262</v>
      </c>
      <c r="C3568" t="s">
        <v>261</v>
      </c>
      <c r="D3568" t="s">
        <v>163</v>
      </c>
      <c r="E3568" t="s">
        <v>27</v>
      </c>
      <c r="F3568">
        <v>40</v>
      </c>
      <c r="G3568" t="s">
        <v>311</v>
      </c>
      <c r="H3568" t="s">
        <v>296</v>
      </c>
      <c r="I3568">
        <v>1</v>
      </c>
      <c r="J3568">
        <v>3.7037037037037002</v>
      </c>
      <c r="K3568">
        <v>26</v>
      </c>
      <c r="L3568">
        <v>1</v>
      </c>
      <c r="M3568">
        <v>14</v>
      </c>
      <c r="O3568">
        <v>28</v>
      </c>
    </row>
    <row r="3569" spans="1:15" x14ac:dyDescent="0.25">
      <c r="A3569" t="str">
        <f t="shared" si="55"/>
        <v>62 DayOctober-December 2024NHS Ayrshire &amp; ArranColorectal (screened only)</v>
      </c>
      <c r="B3569" t="s">
        <v>262</v>
      </c>
      <c r="C3569" t="s">
        <v>261</v>
      </c>
      <c r="D3569" t="s">
        <v>163</v>
      </c>
      <c r="E3569" t="s">
        <v>28</v>
      </c>
      <c r="F3569">
        <v>12</v>
      </c>
      <c r="G3569" t="s">
        <v>266</v>
      </c>
      <c r="H3569" t="s">
        <v>273</v>
      </c>
      <c r="I3569">
        <v>0</v>
      </c>
      <c r="J3569">
        <v>0</v>
      </c>
      <c r="K3569">
        <v>12</v>
      </c>
      <c r="L3569">
        <v>2</v>
      </c>
      <c r="M3569">
        <v>7</v>
      </c>
      <c r="O3569">
        <v>22</v>
      </c>
    </row>
    <row r="3570" spans="1:15" x14ac:dyDescent="0.25">
      <c r="A3570" t="str">
        <f t="shared" si="55"/>
        <v>62 DayOctober-December 2024NHS Ayrshire &amp; ArranHead &amp; Neck</v>
      </c>
      <c r="B3570" t="s">
        <v>262</v>
      </c>
      <c r="C3570" t="s">
        <v>261</v>
      </c>
      <c r="D3570" t="s">
        <v>163</v>
      </c>
      <c r="E3570" t="s">
        <v>29</v>
      </c>
      <c r="F3570">
        <v>24</v>
      </c>
      <c r="G3570" t="s">
        <v>310</v>
      </c>
      <c r="H3570" t="s">
        <v>311</v>
      </c>
      <c r="I3570">
        <v>1</v>
      </c>
      <c r="J3570">
        <v>7.6923076923076898</v>
      </c>
      <c r="K3570">
        <v>12</v>
      </c>
      <c r="L3570">
        <v>5</v>
      </c>
      <c r="M3570">
        <v>3</v>
      </c>
      <c r="N3570">
        <v>24</v>
      </c>
      <c r="O3570">
        <v>10</v>
      </c>
    </row>
    <row r="3571" spans="1:15" x14ac:dyDescent="0.25">
      <c r="A3571" t="str">
        <f t="shared" si="55"/>
        <v>62 DayOctober-December 2024NHS Ayrshire &amp; ArranLung</v>
      </c>
      <c r="B3571" t="s">
        <v>262</v>
      </c>
      <c r="C3571" t="s">
        <v>261</v>
      </c>
      <c r="D3571" t="s">
        <v>163</v>
      </c>
      <c r="E3571" t="s">
        <v>30</v>
      </c>
      <c r="F3571">
        <v>78</v>
      </c>
      <c r="G3571" t="s">
        <v>380</v>
      </c>
      <c r="H3571" t="s">
        <v>283</v>
      </c>
      <c r="I3571">
        <v>4</v>
      </c>
      <c r="J3571">
        <v>8.5106382978723403</v>
      </c>
      <c r="K3571">
        <v>43</v>
      </c>
      <c r="L3571">
        <v>2</v>
      </c>
      <c r="M3571">
        <v>16</v>
      </c>
      <c r="O3571">
        <v>29</v>
      </c>
    </row>
    <row r="3572" spans="1:15" x14ac:dyDescent="0.25">
      <c r="A3572" t="str">
        <f t="shared" si="55"/>
        <v>62 DayOctober-December 2024NHS Ayrshire &amp; ArranLymphoma</v>
      </c>
      <c r="B3572" t="s">
        <v>262</v>
      </c>
      <c r="C3572" t="s">
        <v>261</v>
      </c>
      <c r="D3572" t="s">
        <v>163</v>
      </c>
      <c r="E3572" t="s">
        <v>31</v>
      </c>
      <c r="F3572">
        <v>20</v>
      </c>
      <c r="G3572" t="s">
        <v>273</v>
      </c>
      <c r="H3572" t="s">
        <v>322</v>
      </c>
      <c r="I3572">
        <v>1</v>
      </c>
      <c r="J3572">
        <v>12.5</v>
      </c>
      <c r="K3572">
        <v>7</v>
      </c>
      <c r="L3572">
        <v>0</v>
      </c>
      <c r="M3572">
        <v>1</v>
      </c>
    </row>
    <row r="3573" spans="1:15" x14ac:dyDescent="0.25">
      <c r="A3573" t="str">
        <f t="shared" si="55"/>
        <v>62 DayOctober-December 2024NHS Ayrshire &amp; ArranMelanoma</v>
      </c>
      <c r="B3573" t="s">
        <v>262</v>
      </c>
      <c r="C3573" t="s">
        <v>261</v>
      </c>
      <c r="D3573" t="s">
        <v>163</v>
      </c>
      <c r="E3573" t="s">
        <v>32</v>
      </c>
      <c r="F3573">
        <v>18</v>
      </c>
      <c r="G3573" t="s">
        <v>320</v>
      </c>
      <c r="H3573" t="s">
        <v>284</v>
      </c>
      <c r="I3573">
        <v>0</v>
      </c>
      <c r="J3573">
        <v>0</v>
      </c>
      <c r="K3573">
        <v>15</v>
      </c>
      <c r="L3573">
        <v>1</v>
      </c>
      <c r="M3573">
        <v>0</v>
      </c>
    </row>
    <row r="3574" spans="1:15" x14ac:dyDescent="0.25">
      <c r="A3574" t="str">
        <f t="shared" si="55"/>
        <v>62 DayOctober-December 2024NHS Ayrshire &amp; ArranOvarian</v>
      </c>
      <c r="B3574" t="s">
        <v>262</v>
      </c>
      <c r="C3574" t="s">
        <v>261</v>
      </c>
      <c r="D3574" t="s">
        <v>163</v>
      </c>
      <c r="E3574" t="s">
        <v>33</v>
      </c>
      <c r="F3574">
        <v>9</v>
      </c>
      <c r="G3574" t="s">
        <v>306</v>
      </c>
      <c r="H3574" t="s">
        <v>272</v>
      </c>
      <c r="I3574">
        <v>0</v>
      </c>
      <c r="J3574">
        <v>0</v>
      </c>
      <c r="K3574">
        <v>7</v>
      </c>
      <c r="L3574">
        <v>1</v>
      </c>
      <c r="M3574">
        <v>1</v>
      </c>
    </row>
    <row r="3575" spans="1:15" x14ac:dyDescent="0.25">
      <c r="A3575" t="str">
        <f t="shared" si="55"/>
        <v>62 DayOctober-December 2024NHS Ayrshire &amp; ArranUpper GI</v>
      </c>
      <c r="B3575" t="s">
        <v>262</v>
      </c>
      <c r="C3575" t="s">
        <v>261</v>
      </c>
      <c r="D3575" t="s">
        <v>163</v>
      </c>
      <c r="E3575" t="s">
        <v>34</v>
      </c>
      <c r="F3575">
        <v>43</v>
      </c>
      <c r="G3575" t="s">
        <v>314</v>
      </c>
      <c r="H3575" t="s">
        <v>311</v>
      </c>
      <c r="I3575">
        <v>0</v>
      </c>
      <c r="J3575">
        <v>0</v>
      </c>
      <c r="K3575">
        <v>13</v>
      </c>
      <c r="L3575">
        <v>3</v>
      </c>
      <c r="M3575">
        <v>2</v>
      </c>
      <c r="N3575">
        <v>5</v>
      </c>
    </row>
    <row r="3576" spans="1:15" x14ac:dyDescent="0.25">
      <c r="A3576" t="str">
        <f t="shared" si="55"/>
        <v>62 DayOctober-December 2024NHS Ayrshire &amp; ArranUpper GI - Hepatopancreatobiliary</v>
      </c>
      <c r="B3576" t="s">
        <v>262</v>
      </c>
      <c r="C3576" t="s">
        <v>261</v>
      </c>
      <c r="D3576" t="s">
        <v>163</v>
      </c>
      <c r="E3576" t="s">
        <v>203</v>
      </c>
      <c r="F3576">
        <v>20</v>
      </c>
      <c r="G3576" t="s">
        <v>334</v>
      </c>
      <c r="H3576" t="s">
        <v>313</v>
      </c>
      <c r="I3576">
        <v>0</v>
      </c>
      <c r="J3576">
        <v>0</v>
      </c>
      <c r="K3576">
        <v>4</v>
      </c>
      <c r="L3576">
        <v>0</v>
      </c>
      <c r="M3576">
        <v>1</v>
      </c>
    </row>
    <row r="3577" spans="1:15" x14ac:dyDescent="0.25">
      <c r="A3577" t="str">
        <f t="shared" si="55"/>
        <v>62 DayOctober-December 2024NHS Ayrshire &amp; ArranUpper GI - Oesophagogastric</v>
      </c>
      <c r="B3577" t="s">
        <v>262</v>
      </c>
      <c r="C3577" t="s">
        <v>261</v>
      </c>
      <c r="D3577" t="s">
        <v>163</v>
      </c>
      <c r="E3577" t="s">
        <v>204</v>
      </c>
      <c r="F3577">
        <v>23</v>
      </c>
      <c r="G3577" t="s">
        <v>287</v>
      </c>
      <c r="H3577" t="s">
        <v>321</v>
      </c>
      <c r="I3577">
        <v>0</v>
      </c>
      <c r="J3577">
        <v>0</v>
      </c>
      <c r="K3577">
        <v>9</v>
      </c>
      <c r="L3577">
        <v>3</v>
      </c>
      <c r="M3577">
        <v>1</v>
      </c>
      <c r="N3577">
        <v>5</v>
      </c>
    </row>
    <row r="3578" spans="1:15" x14ac:dyDescent="0.25">
      <c r="A3578" t="str">
        <f t="shared" si="55"/>
        <v>62 DayOctober-December 2024NHS Ayrshire &amp; ArranUrological</v>
      </c>
      <c r="B3578" t="s">
        <v>262</v>
      </c>
      <c r="C3578" t="s">
        <v>261</v>
      </c>
      <c r="D3578" t="s">
        <v>163</v>
      </c>
      <c r="E3578" t="s">
        <v>205</v>
      </c>
      <c r="F3578">
        <v>132</v>
      </c>
      <c r="G3578" t="s">
        <v>385</v>
      </c>
      <c r="H3578" t="s">
        <v>354</v>
      </c>
      <c r="I3578">
        <v>0</v>
      </c>
      <c r="J3578">
        <v>0</v>
      </c>
      <c r="K3578">
        <v>80</v>
      </c>
      <c r="L3578">
        <v>12</v>
      </c>
      <c r="M3578">
        <v>35</v>
      </c>
      <c r="N3578">
        <v>30</v>
      </c>
      <c r="O3578">
        <v>36</v>
      </c>
    </row>
    <row r="3579" spans="1:15" x14ac:dyDescent="0.25">
      <c r="A3579" t="str">
        <f t="shared" si="55"/>
        <v>62 DayOctober-December 2024NHS Ayrshire &amp; ArranUrology - Bladder</v>
      </c>
      <c r="B3579" t="s">
        <v>262</v>
      </c>
      <c r="C3579" t="s">
        <v>261</v>
      </c>
      <c r="D3579" t="s">
        <v>163</v>
      </c>
      <c r="E3579" t="s">
        <v>206</v>
      </c>
      <c r="F3579">
        <v>22</v>
      </c>
      <c r="G3579" t="s">
        <v>274</v>
      </c>
      <c r="H3579" t="s">
        <v>334</v>
      </c>
      <c r="I3579">
        <v>0</v>
      </c>
      <c r="J3579">
        <v>0</v>
      </c>
      <c r="K3579">
        <v>16</v>
      </c>
      <c r="L3579">
        <v>1</v>
      </c>
      <c r="M3579">
        <v>5</v>
      </c>
      <c r="O3579">
        <v>26</v>
      </c>
    </row>
    <row r="3580" spans="1:15" x14ac:dyDescent="0.25">
      <c r="A3580" t="str">
        <f t="shared" si="55"/>
        <v>62 DayOctober-December 2024NHS Ayrshire &amp; ArranUrology - Other</v>
      </c>
      <c r="B3580" t="s">
        <v>262</v>
      </c>
      <c r="C3580" t="s">
        <v>261</v>
      </c>
      <c r="D3580" t="s">
        <v>163</v>
      </c>
      <c r="E3580" t="s">
        <v>207</v>
      </c>
      <c r="F3580">
        <v>8</v>
      </c>
      <c r="G3580" t="s">
        <v>306</v>
      </c>
      <c r="H3580" t="s">
        <v>274</v>
      </c>
      <c r="I3580">
        <v>0</v>
      </c>
      <c r="J3580">
        <v>0</v>
      </c>
      <c r="K3580">
        <v>6</v>
      </c>
      <c r="L3580">
        <v>0</v>
      </c>
      <c r="M3580">
        <v>3</v>
      </c>
      <c r="O3580">
        <v>31</v>
      </c>
    </row>
    <row r="3581" spans="1:15" x14ac:dyDescent="0.25">
      <c r="A3581" t="str">
        <f t="shared" si="55"/>
        <v>62 DayOctober-December 2024NHS Ayrshire &amp; ArranUrology - Prostate</v>
      </c>
      <c r="B3581" t="s">
        <v>262</v>
      </c>
      <c r="C3581" t="s">
        <v>261</v>
      </c>
      <c r="D3581" t="s">
        <v>163</v>
      </c>
      <c r="E3581" t="s">
        <v>208</v>
      </c>
      <c r="F3581">
        <v>102</v>
      </c>
      <c r="G3581" t="s">
        <v>290</v>
      </c>
      <c r="H3581" t="s">
        <v>357</v>
      </c>
      <c r="I3581">
        <v>0</v>
      </c>
      <c r="J3581">
        <v>0</v>
      </c>
      <c r="K3581">
        <v>58</v>
      </c>
      <c r="L3581">
        <v>11</v>
      </c>
      <c r="M3581">
        <v>27</v>
      </c>
      <c r="N3581">
        <v>38</v>
      </c>
      <c r="O3581">
        <v>48</v>
      </c>
    </row>
    <row r="3582" spans="1:15" x14ac:dyDescent="0.25">
      <c r="A3582" t="str">
        <f t="shared" si="55"/>
        <v>62 DayOctober-December 2024NHS BordersAll Cancer Types*</v>
      </c>
      <c r="B3582" t="s">
        <v>262</v>
      </c>
      <c r="C3582" t="s">
        <v>261</v>
      </c>
      <c r="D3582" t="s">
        <v>164</v>
      </c>
      <c r="E3582" t="s">
        <v>198</v>
      </c>
      <c r="F3582">
        <v>144</v>
      </c>
      <c r="G3582" t="s">
        <v>293</v>
      </c>
      <c r="H3582" t="s">
        <v>275</v>
      </c>
      <c r="I3582">
        <v>2</v>
      </c>
      <c r="J3582">
        <v>2.5974025974026</v>
      </c>
      <c r="K3582">
        <v>75</v>
      </c>
      <c r="L3582">
        <v>19</v>
      </c>
      <c r="M3582">
        <v>14</v>
      </c>
      <c r="N3582">
        <v>13</v>
      </c>
      <c r="O3582">
        <v>34</v>
      </c>
    </row>
    <row r="3583" spans="1:15" x14ac:dyDescent="0.25">
      <c r="A3583" t="str">
        <f t="shared" si="55"/>
        <v>62 DayOctober-December 2024NHS BordersAll Cancer Types* (screened excluded)</v>
      </c>
      <c r="B3583" t="s">
        <v>262</v>
      </c>
      <c r="C3583" t="s">
        <v>261</v>
      </c>
      <c r="D3583" t="s">
        <v>164</v>
      </c>
      <c r="E3583" t="s">
        <v>199</v>
      </c>
      <c r="F3583">
        <v>140</v>
      </c>
      <c r="G3583" t="s">
        <v>293</v>
      </c>
      <c r="H3583" t="s">
        <v>459</v>
      </c>
      <c r="I3583">
        <v>2</v>
      </c>
      <c r="J3583">
        <v>2.7397260273972601</v>
      </c>
      <c r="K3583">
        <v>71</v>
      </c>
      <c r="L3583">
        <v>16</v>
      </c>
      <c r="M3583">
        <v>13</v>
      </c>
      <c r="N3583">
        <v>10</v>
      </c>
      <c r="O3583">
        <v>35</v>
      </c>
    </row>
    <row r="3584" spans="1:15" x14ac:dyDescent="0.25">
      <c r="A3584" t="str">
        <f t="shared" si="55"/>
        <v>62 DayOctober-December 2024NHS BordersAll Cancer Types* (screened only)</v>
      </c>
      <c r="B3584" t="s">
        <v>262</v>
      </c>
      <c r="C3584" t="s">
        <v>261</v>
      </c>
      <c r="D3584" t="s">
        <v>164</v>
      </c>
      <c r="E3584" t="s">
        <v>200</v>
      </c>
      <c r="F3584">
        <v>4</v>
      </c>
      <c r="G3584" t="s">
        <v>266</v>
      </c>
      <c r="H3584" t="s">
        <v>313</v>
      </c>
      <c r="I3584">
        <v>0</v>
      </c>
      <c r="J3584">
        <v>0</v>
      </c>
      <c r="K3584">
        <v>4</v>
      </c>
      <c r="L3584">
        <v>3</v>
      </c>
      <c r="M3584">
        <v>1</v>
      </c>
      <c r="N3584">
        <v>14</v>
      </c>
    </row>
    <row r="3585" spans="1:15" x14ac:dyDescent="0.25">
      <c r="A3585" t="str">
        <f t="shared" si="55"/>
        <v>62 DayOctober-December 2024NHS BordersBreast</v>
      </c>
      <c r="B3585" t="s">
        <v>262</v>
      </c>
      <c r="C3585" t="s">
        <v>261</v>
      </c>
      <c r="D3585" t="s">
        <v>164</v>
      </c>
      <c r="E3585" t="s">
        <v>22</v>
      </c>
      <c r="F3585">
        <v>12</v>
      </c>
      <c r="G3585" t="s">
        <v>316</v>
      </c>
      <c r="H3585" t="s">
        <v>310</v>
      </c>
      <c r="I3585">
        <v>0</v>
      </c>
      <c r="J3585">
        <v>0</v>
      </c>
      <c r="K3585">
        <v>11</v>
      </c>
      <c r="L3585">
        <v>2</v>
      </c>
      <c r="M3585">
        <v>2</v>
      </c>
    </row>
    <row r="3586" spans="1:15" x14ac:dyDescent="0.25">
      <c r="A3586" t="str">
        <f t="shared" si="55"/>
        <v>62 DayOctober-December 2024NHS BordersBreast (screened excluded)</v>
      </c>
      <c r="B3586" t="s">
        <v>262</v>
      </c>
      <c r="C3586" t="s">
        <v>261</v>
      </c>
      <c r="D3586" t="s">
        <v>164</v>
      </c>
      <c r="E3586" t="s">
        <v>201</v>
      </c>
      <c r="F3586">
        <v>12</v>
      </c>
      <c r="G3586" t="s">
        <v>316</v>
      </c>
      <c r="H3586" t="s">
        <v>310</v>
      </c>
      <c r="I3586">
        <v>0</v>
      </c>
      <c r="J3586">
        <v>0</v>
      </c>
      <c r="K3586">
        <v>11</v>
      </c>
      <c r="L3586">
        <v>2</v>
      </c>
      <c r="M3586">
        <v>2</v>
      </c>
    </row>
    <row r="3587" spans="1:15" x14ac:dyDescent="0.25">
      <c r="A3587" t="str">
        <f t="shared" ref="A3587:A3650" si="56">CONCATENATE(B3587,C3587,D3587,E3587)</f>
        <v>62 DayOctober-December 2024NHS BordersColorectal</v>
      </c>
      <c r="B3587" t="s">
        <v>262</v>
      </c>
      <c r="C3587" t="s">
        <v>261</v>
      </c>
      <c r="D3587" t="s">
        <v>164</v>
      </c>
      <c r="E3587" t="s">
        <v>26</v>
      </c>
      <c r="F3587">
        <v>16</v>
      </c>
      <c r="G3587" t="s">
        <v>313</v>
      </c>
      <c r="H3587" t="s">
        <v>273</v>
      </c>
      <c r="I3587">
        <v>0</v>
      </c>
      <c r="J3587">
        <v>0</v>
      </c>
      <c r="K3587">
        <v>12</v>
      </c>
      <c r="L3587">
        <v>7</v>
      </c>
      <c r="M3587">
        <v>4</v>
      </c>
      <c r="N3587">
        <v>7</v>
      </c>
      <c r="O3587">
        <v>20</v>
      </c>
    </row>
    <row r="3588" spans="1:15" x14ac:dyDescent="0.25">
      <c r="A3588" t="str">
        <f t="shared" si="56"/>
        <v>62 DayOctober-December 2024NHS BordersColorectal (screened excluded)</v>
      </c>
      <c r="B3588" t="s">
        <v>262</v>
      </c>
      <c r="C3588" t="s">
        <v>261</v>
      </c>
      <c r="D3588" t="s">
        <v>164</v>
      </c>
      <c r="E3588" t="s">
        <v>27</v>
      </c>
      <c r="F3588">
        <v>12</v>
      </c>
      <c r="G3588" t="s">
        <v>313</v>
      </c>
      <c r="H3588" t="s">
        <v>322</v>
      </c>
      <c r="I3588">
        <v>0</v>
      </c>
      <c r="J3588">
        <v>0</v>
      </c>
      <c r="K3588">
        <v>8</v>
      </c>
      <c r="L3588">
        <v>4</v>
      </c>
      <c r="M3588">
        <v>3</v>
      </c>
      <c r="N3588">
        <v>6</v>
      </c>
      <c r="O3588">
        <v>26</v>
      </c>
    </row>
    <row r="3589" spans="1:15" x14ac:dyDescent="0.25">
      <c r="A3589" t="str">
        <f t="shared" si="56"/>
        <v>62 DayOctober-December 2024NHS BordersColorectal (screened only)</v>
      </c>
      <c r="B3589" t="s">
        <v>262</v>
      </c>
      <c r="C3589" t="s">
        <v>261</v>
      </c>
      <c r="D3589" t="s">
        <v>164</v>
      </c>
      <c r="E3589" t="s">
        <v>28</v>
      </c>
      <c r="F3589">
        <v>4</v>
      </c>
      <c r="G3589" t="s">
        <v>266</v>
      </c>
      <c r="H3589" t="s">
        <v>313</v>
      </c>
      <c r="I3589">
        <v>0</v>
      </c>
      <c r="J3589">
        <v>0</v>
      </c>
      <c r="K3589">
        <v>4</v>
      </c>
      <c r="L3589">
        <v>3</v>
      </c>
      <c r="M3589">
        <v>1</v>
      </c>
      <c r="N3589">
        <v>14</v>
      </c>
    </row>
    <row r="3590" spans="1:15" x14ac:dyDescent="0.25">
      <c r="A3590" t="str">
        <f t="shared" si="56"/>
        <v>62 DayOctober-December 2024NHS BordersHead &amp; Neck</v>
      </c>
      <c r="B3590" t="s">
        <v>262</v>
      </c>
      <c r="C3590" t="s">
        <v>261</v>
      </c>
      <c r="D3590" t="s">
        <v>164</v>
      </c>
      <c r="E3590" t="s">
        <v>29</v>
      </c>
      <c r="F3590">
        <v>9</v>
      </c>
      <c r="G3590" t="s">
        <v>312</v>
      </c>
      <c r="H3590" t="s">
        <v>313</v>
      </c>
      <c r="I3590">
        <v>0</v>
      </c>
      <c r="J3590">
        <v>0</v>
      </c>
      <c r="K3590">
        <v>4</v>
      </c>
      <c r="L3590">
        <v>1</v>
      </c>
      <c r="M3590">
        <v>1</v>
      </c>
    </row>
    <row r="3591" spans="1:15" x14ac:dyDescent="0.25">
      <c r="A3591" t="str">
        <f t="shared" si="56"/>
        <v>62 DayOctober-December 2024NHS BordersLung</v>
      </c>
      <c r="B3591" t="s">
        <v>262</v>
      </c>
      <c r="C3591" t="s">
        <v>261</v>
      </c>
      <c r="D3591" t="s">
        <v>164</v>
      </c>
      <c r="E3591" t="s">
        <v>30</v>
      </c>
      <c r="F3591">
        <v>21</v>
      </c>
      <c r="G3591" t="s">
        <v>273</v>
      </c>
      <c r="H3591" t="s">
        <v>321</v>
      </c>
      <c r="I3591">
        <v>2</v>
      </c>
      <c r="J3591">
        <v>22.2222222222222</v>
      </c>
      <c r="K3591">
        <v>7</v>
      </c>
      <c r="L3591">
        <v>2</v>
      </c>
      <c r="M3591">
        <v>0</v>
      </c>
    </row>
    <row r="3592" spans="1:15" x14ac:dyDescent="0.25">
      <c r="A3592" t="str">
        <f t="shared" si="56"/>
        <v>62 DayOctober-December 2024NHS BordersLymphoma</v>
      </c>
      <c r="B3592" t="s">
        <v>262</v>
      </c>
      <c r="C3592" t="s">
        <v>261</v>
      </c>
      <c r="D3592" t="s">
        <v>164</v>
      </c>
      <c r="E3592" t="s">
        <v>31</v>
      </c>
      <c r="F3592">
        <v>2</v>
      </c>
      <c r="G3592" t="s">
        <v>306</v>
      </c>
      <c r="H3592" t="s">
        <v>266</v>
      </c>
      <c r="I3592">
        <v>0</v>
      </c>
      <c r="J3592" t="e">
        <v>#NUM!</v>
      </c>
      <c r="K3592">
        <v>0</v>
      </c>
      <c r="L3592">
        <v>0</v>
      </c>
      <c r="M3592">
        <v>0</v>
      </c>
    </row>
    <row r="3593" spans="1:15" x14ac:dyDescent="0.25">
      <c r="A3593" t="str">
        <f t="shared" si="56"/>
        <v>62 DayOctober-December 2024NHS BordersMelanoma</v>
      </c>
      <c r="B3593" t="s">
        <v>262</v>
      </c>
      <c r="C3593" t="s">
        <v>261</v>
      </c>
      <c r="D3593" t="s">
        <v>164</v>
      </c>
      <c r="E3593" t="s">
        <v>32</v>
      </c>
      <c r="F3593">
        <v>11</v>
      </c>
      <c r="G3593" t="s">
        <v>274</v>
      </c>
      <c r="H3593" t="s">
        <v>312</v>
      </c>
      <c r="I3593">
        <v>0</v>
      </c>
      <c r="J3593">
        <v>0</v>
      </c>
      <c r="K3593">
        <v>5</v>
      </c>
      <c r="L3593">
        <v>0</v>
      </c>
      <c r="M3593">
        <v>0</v>
      </c>
    </row>
    <row r="3594" spans="1:15" x14ac:dyDescent="0.25">
      <c r="A3594" t="str">
        <f t="shared" si="56"/>
        <v>62 DayOctober-December 2024NHS BordersOvarian</v>
      </c>
      <c r="B3594" t="s">
        <v>262</v>
      </c>
      <c r="C3594" t="s">
        <v>261</v>
      </c>
      <c r="D3594" t="s">
        <v>164</v>
      </c>
      <c r="E3594" t="s">
        <v>33</v>
      </c>
      <c r="F3594">
        <v>3</v>
      </c>
      <c r="G3594" t="s">
        <v>266</v>
      </c>
      <c r="H3594" t="s">
        <v>320</v>
      </c>
      <c r="I3594">
        <v>0</v>
      </c>
      <c r="J3594">
        <v>0</v>
      </c>
      <c r="K3594">
        <v>3</v>
      </c>
      <c r="L3594">
        <v>0</v>
      </c>
      <c r="M3594">
        <v>1</v>
      </c>
    </row>
    <row r="3595" spans="1:15" x14ac:dyDescent="0.25">
      <c r="A3595" t="str">
        <f t="shared" si="56"/>
        <v>62 DayOctober-December 2024NHS BordersUpper GI</v>
      </c>
      <c r="B3595" t="s">
        <v>262</v>
      </c>
      <c r="C3595" t="s">
        <v>261</v>
      </c>
      <c r="D3595" t="s">
        <v>164</v>
      </c>
      <c r="E3595" t="s">
        <v>34</v>
      </c>
      <c r="F3595">
        <v>8</v>
      </c>
      <c r="G3595" t="s">
        <v>312</v>
      </c>
      <c r="H3595" t="s">
        <v>320</v>
      </c>
      <c r="I3595">
        <v>0</v>
      </c>
      <c r="J3595">
        <v>0</v>
      </c>
      <c r="K3595">
        <v>3</v>
      </c>
      <c r="L3595">
        <v>0</v>
      </c>
      <c r="M3595">
        <v>1</v>
      </c>
    </row>
    <row r="3596" spans="1:15" x14ac:dyDescent="0.25">
      <c r="A3596" t="str">
        <f t="shared" si="56"/>
        <v>62 DayOctober-December 2024NHS BordersUpper GI - Hepatopancreatobiliary</v>
      </c>
      <c r="B3596" t="s">
        <v>262</v>
      </c>
      <c r="C3596" t="s">
        <v>261</v>
      </c>
      <c r="D3596" t="s">
        <v>164</v>
      </c>
      <c r="E3596" t="s">
        <v>203</v>
      </c>
      <c r="F3596">
        <v>4</v>
      </c>
      <c r="G3596" t="s">
        <v>320</v>
      </c>
      <c r="H3596" t="s">
        <v>316</v>
      </c>
      <c r="I3596">
        <v>0</v>
      </c>
      <c r="J3596">
        <v>0</v>
      </c>
      <c r="K3596">
        <v>1</v>
      </c>
      <c r="L3596">
        <v>0</v>
      </c>
      <c r="M3596">
        <v>0</v>
      </c>
    </row>
    <row r="3597" spans="1:15" x14ac:dyDescent="0.25">
      <c r="A3597" t="str">
        <f t="shared" si="56"/>
        <v>62 DayOctober-December 2024NHS BordersUpper GI - Oesophagogastric</v>
      </c>
      <c r="B3597" t="s">
        <v>262</v>
      </c>
      <c r="C3597" t="s">
        <v>261</v>
      </c>
      <c r="D3597" t="s">
        <v>164</v>
      </c>
      <c r="E3597" t="s">
        <v>204</v>
      </c>
      <c r="F3597">
        <v>4</v>
      </c>
      <c r="G3597" t="s">
        <v>306</v>
      </c>
      <c r="H3597" t="s">
        <v>306</v>
      </c>
      <c r="I3597">
        <v>0</v>
      </c>
      <c r="J3597">
        <v>0</v>
      </c>
      <c r="K3597">
        <v>2</v>
      </c>
      <c r="L3597">
        <v>0</v>
      </c>
      <c r="M3597">
        <v>1</v>
      </c>
    </row>
    <row r="3598" spans="1:15" x14ac:dyDescent="0.25">
      <c r="A3598" t="str">
        <f t="shared" si="56"/>
        <v>62 DayOctober-December 2024NHS BordersUrological</v>
      </c>
      <c r="B3598" t="s">
        <v>262</v>
      </c>
      <c r="C3598" t="s">
        <v>261</v>
      </c>
      <c r="D3598" t="s">
        <v>164</v>
      </c>
      <c r="E3598" t="s">
        <v>205</v>
      </c>
      <c r="F3598">
        <v>62</v>
      </c>
      <c r="G3598" t="s">
        <v>280</v>
      </c>
      <c r="H3598" t="s">
        <v>314</v>
      </c>
      <c r="I3598">
        <v>0</v>
      </c>
      <c r="J3598">
        <v>0</v>
      </c>
      <c r="K3598">
        <v>30</v>
      </c>
      <c r="L3598">
        <v>7</v>
      </c>
      <c r="M3598">
        <v>5</v>
      </c>
      <c r="N3598">
        <v>13</v>
      </c>
      <c r="O3598">
        <v>50</v>
      </c>
    </row>
    <row r="3599" spans="1:15" x14ac:dyDescent="0.25">
      <c r="A3599" t="str">
        <f t="shared" si="56"/>
        <v>62 DayOctober-December 2024NHS BordersUrology - Bladder</v>
      </c>
      <c r="B3599" t="s">
        <v>262</v>
      </c>
      <c r="C3599" t="s">
        <v>261</v>
      </c>
      <c r="D3599" t="s">
        <v>164</v>
      </c>
      <c r="E3599" t="s">
        <v>206</v>
      </c>
      <c r="F3599">
        <v>4</v>
      </c>
      <c r="G3599" t="s">
        <v>306</v>
      </c>
      <c r="H3599" t="s">
        <v>306</v>
      </c>
      <c r="I3599">
        <v>0</v>
      </c>
      <c r="J3599">
        <v>0</v>
      </c>
      <c r="K3599">
        <v>2</v>
      </c>
      <c r="L3599">
        <v>0</v>
      </c>
      <c r="M3599">
        <v>0</v>
      </c>
    </row>
    <row r="3600" spans="1:15" x14ac:dyDescent="0.25">
      <c r="A3600" t="str">
        <f t="shared" si="56"/>
        <v>62 DayOctober-December 2024NHS BordersUrology - Other</v>
      </c>
      <c r="B3600" t="s">
        <v>262</v>
      </c>
      <c r="C3600" t="s">
        <v>261</v>
      </c>
      <c r="D3600" t="s">
        <v>164</v>
      </c>
      <c r="E3600" t="s">
        <v>207</v>
      </c>
      <c r="F3600">
        <v>7</v>
      </c>
      <c r="G3600" t="s">
        <v>313</v>
      </c>
      <c r="H3600" t="s">
        <v>320</v>
      </c>
      <c r="I3600">
        <v>0</v>
      </c>
      <c r="J3600">
        <v>0</v>
      </c>
      <c r="K3600">
        <v>3</v>
      </c>
      <c r="L3600">
        <v>2</v>
      </c>
      <c r="M3600">
        <v>0</v>
      </c>
    </row>
    <row r="3601" spans="1:15" x14ac:dyDescent="0.25">
      <c r="A3601" t="str">
        <f t="shared" si="56"/>
        <v>62 DayOctober-December 2024NHS BordersUrology - Prostate</v>
      </c>
      <c r="B3601" t="s">
        <v>262</v>
      </c>
      <c r="C3601" t="s">
        <v>261</v>
      </c>
      <c r="D3601" t="s">
        <v>164</v>
      </c>
      <c r="E3601" t="s">
        <v>208</v>
      </c>
      <c r="F3601">
        <v>51</v>
      </c>
      <c r="G3601" t="s">
        <v>328</v>
      </c>
      <c r="H3601" t="s">
        <v>387</v>
      </c>
      <c r="I3601">
        <v>0</v>
      </c>
      <c r="J3601">
        <v>0</v>
      </c>
      <c r="K3601">
        <v>25</v>
      </c>
      <c r="L3601">
        <v>5</v>
      </c>
      <c r="M3601">
        <v>5</v>
      </c>
      <c r="N3601">
        <v>26</v>
      </c>
      <c r="O3601">
        <v>50</v>
      </c>
    </row>
    <row r="3602" spans="1:15" x14ac:dyDescent="0.25">
      <c r="A3602" t="str">
        <f t="shared" si="56"/>
        <v>62 DayOctober-December 2024NHS Dumfries &amp; GallowayAll Cancer Types*</v>
      </c>
      <c r="B3602" t="s">
        <v>262</v>
      </c>
      <c r="C3602" t="s">
        <v>261</v>
      </c>
      <c r="D3602" t="s">
        <v>165</v>
      </c>
      <c r="E3602" t="s">
        <v>198</v>
      </c>
      <c r="F3602">
        <v>251</v>
      </c>
      <c r="G3602" t="s">
        <v>400</v>
      </c>
      <c r="H3602" t="s">
        <v>443</v>
      </c>
      <c r="I3602">
        <v>2</v>
      </c>
      <c r="J3602">
        <v>1.5267175572519101</v>
      </c>
      <c r="K3602">
        <v>129</v>
      </c>
      <c r="L3602">
        <v>11</v>
      </c>
      <c r="M3602">
        <v>40</v>
      </c>
      <c r="N3602">
        <v>22</v>
      </c>
      <c r="O3602">
        <v>30</v>
      </c>
    </row>
    <row r="3603" spans="1:15" x14ac:dyDescent="0.25">
      <c r="A3603" t="str">
        <f t="shared" si="56"/>
        <v>62 DayOctober-December 2024NHS Dumfries &amp; GallowayAll Cancer Types* (screened excluded)</v>
      </c>
      <c r="B3603" t="s">
        <v>262</v>
      </c>
      <c r="C3603" t="s">
        <v>261</v>
      </c>
      <c r="D3603" t="s">
        <v>165</v>
      </c>
      <c r="E3603" t="s">
        <v>199</v>
      </c>
      <c r="F3603">
        <v>241</v>
      </c>
      <c r="G3603" t="s">
        <v>400</v>
      </c>
      <c r="H3603" t="s">
        <v>494</v>
      </c>
      <c r="I3603">
        <v>2</v>
      </c>
      <c r="J3603">
        <v>1.65289256198347</v>
      </c>
      <c r="K3603">
        <v>119</v>
      </c>
      <c r="L3603">
        <v>9</v>
      </c>
      <c r="M3603">
        <v>37</v>
      </c>
      <c r="N3603">
        <v>33</v>
      </c>
      <c r="O3603">
        <v>30</v>
      </c>
    </row>
    <row r="3604" spans="1:15" x14ac:dyDescent="0.25">
      <c r="A3604" t="str">
        <f t="shared" si="56"/>
        <v>62 DayOctober-December 2024NHS Dumfries &amp; GallowayAll Cancer Types* (screened only)</v>
      </c>
      <c r="B3604" t="s">
        <v>262</v>
      </c>
      <c r="C3604" t="s">
        <v>261</v>
      </c>
      <c r="D3604" t="s">
        <v>165</v>
      </c>
      <c r="E3604" t="s">
        <v>200</v>
      </c>
      <c r="F3604">
        <v>10</v>
      </c>
      <c r="G3604" t="s">
        <v>266</v>
      </c>
      <c r="H3604" t="s">
        <v>324</v>
      </c>
      <c r="I3604">
        <v>0</v>
      </c>
      <c r="J3604">
        <v>0</v>
      </c>
      <c r="K3604">
        <v>10</v>
      </c>
      <c r="L3604">
        <v>2</v>
      </c>
      <c r="M3604">
        <v>3</v>
      </c>
      <c r="O3604">
        <v>53</v>
      </c>
    </row>
    <row r="3605" spans="1:15" x14ac:dyDescent="0.25">
      <c r="A3605" t="str">
        <f t="shared" si="56"/>
        <v>62 DayOctober-December 2024NHS Dumfries &amp; GallowayBreast</v>
      </c>
      <c r="B3605" t="s">
        <v>262</v>
      </c>
      <c r="C3605" t="s">
        <v>261</v>
      </c>
      <c r="D3605" t="s">
        <v>165</v>
      </c>
      <c r="E3605" t="s">
        <v>22</v>
      </c>
      <c r="F3605">
        <v>22</v>
      </c>
      <c r="G3605" t="s">
        <v>312</v>
      </c>
      <c r="H3605" t="s">
        <v>302</v>
      </c>
      <c r="I3605">
        <v>0</v>
      </c>
      <c r="J3605">
        <v>0</v>
      </c>
      <c r="K3605">
        <v>17</v>
      </c>
      <c r="L3605">
        <v>0</v>
      </c>
      <c r="M3605">
        <v>2</v>
      </c>
    </row>
    <row r="3606" spans="1:15" x14ac:dyDescent="0.25">
      <c r="A3606" t="str">
        <f t="shared" si="56"/>
        <v>62 DayOctober-December 2024NHS Dumfries &amp; GallowayBreast (screened excluded)</v>
      </c>
      <c r="B3606" t="s">
        <v>262</v>
      </c>
      <c r="C3606" t="s">
        <v>261</v>
      </c>
      <c r="D3606" t="s">
        <v>165</v>
      </c>
      <c r="E3606" t="s">
        <v>201</v>
      </c>
      <c r="F3606">
        <v>22</v>
      </c>
      <c r="G3606" t="s">
        <v>312</v>
      </c>
      <c r="H3606" t="s">
        <v>302</v>
      </c>
      <c r="I3606">
        <v>0</v>
      </c>
      <c r="J3606">
        <v>0</v>
      </c>
      <c r="K3606">
        <v>17</v>
      </c>
      <c r="L3606">
        <v>0</v>
      </c>
      <c r="M3606">
        <v>2</v>
      </c>
    </row>
    <row r="3607" spans="1:15" x14ac:dyDescent="0.25">
      <c r="A3607" t="str">
        <f t="shared" si="56"/>
        <v>62 DayOctober-December 2024NHS Dumfries &amp; GallowayCervical</v>
      </c>
      <c r="B3607" t="s">
        <v>262</v>
      </c>
      <c r="C3607" t="s">
        <v>261</v>
      </c>
      <c r="D3607" t="s">
        <v>165</v>
      </c>
      <c r="E3607" t="s">
        <v>23</v>
      </c>
      <c r="F3607">
        <v>4</v>
      </c>
      <c r="G3607" t="s">
        <v>306</v>
      </c>
      <c r="H3607" t="s">
        <v>306</v>
      </c>
      <c r="I3607">
        <v>1</v>
      </c>
      <c r="J3607">
        <v>50</v>
      </c>
      <c r="K3607">
        <v>1</v>
      </c>
      <c r="L3607">
        <v>0</v>
      </c>
      <c r="M3607">
        <v>0</v>
      </c>
    </row>
    <row r="3608" spans="1:15" x14ac:dyDescent="0.25">
      <c r="A3608" t="str">
        <f t="shared" si="56"/>
        <v>62 DayOctober-December 2024NHS Dumfries &amp; GallowayCervical (screened excluded)</v>
      </c>
      <c r="B3608" t="s">
        <v>262</v>
      </c>
      <c r="C3608" t="s">
        <v>261</v>
      </c>
      <c r="D3608" t="s">
        <v>165</v>
      </c>
      <c r="E3608" t="s">
        <v>24</v>
      </c>
      <c r="F3608">
        <v>4</v>
      </c>
      <c r="G3608" t="s">
        <v>306</v>
      </c>
      <c r="H3608" t="s">
        <v>306</v>
      </c>
      <c r="I3608">
        <v>1</v>
      </c>
      <c r="J3608">
        <v>50</v>
      </c>
      <c r="K3608">
        <v>1</v>
      </c>
      <c r="L3608">
        <v>0</v>
      </c>
      <c r="M3608">
        <v>0</v>
      </c>
    </row>
    <row r="3609" spans="1:15" x14ac:dyDescent="0.25">
      <c r="A3609" t="str">
        <f t="shared" si="56"/>
        <v>62 DayOctober-December 2024NHS Dumfries &amp; GallowayColorectal</v>
      </c>
      <c r="B3609" t="s">
        <v>262</v>
      </c>
      <c r="C3609" t="s">
        <v>261</v>
      </c>
      <c r="D3609" t="s">
        <v>165</v>
      </c>
      <c r="E3609" t="s">
        <v>26</v>
      </c>
      <c r="F3609">
        <v>41</v>
      </c>
      <c r="G3609" t="s">
        <v>287</v>
      </c>
      <c r="H3609" t="s">
        <v>296</v>
      </c>
      <c r="I3609">
        <v>0</v>
      </c>
      <c r="J3609">
        <v>0</v>
      </c>
      <c r="K3609">
        <v>27</v>
      </c>
      <c r="L3609">
        <v>3</v>
      </c>
      <c r="M3609">
        <v>10</v>
      </c>
      <c r="N3609">
        <v>17</v>
      </c>
      <c r="O3609">
        <v>20</v>
      </c>
    </row>
    <row r="3610" spans="1:15" x14ac:dyDescent="0.25">
      <c r="A3610" t="str">
        <f t="shared" si="56"/>
        <v>62 DayOctober-December 2024NHS Dumfries &amp; GallowayColorectal (screened excluded)</v>
      </c>
      <c r="B3610" t="s">
        <v>262</v>
      </c>
      <c r="C3610" t="s">
        <v>261</v>
      </c>
      <c r="D3610" t="s">
        <v>165</v>
      </c>
      <c r="E3610" t="s">
        <v>27</v>
      </c>
      <c r="F3610">
        <v>31</v>
      </c>
      <c r="G3610" t="s">
        <v>287</v>
      </c>
      <c r="H3610" t="s">
        <v>302</v>
      </c>
      <c r="I3610">
        <v>0</v>
      </c>
      <c r="J3610">
        <v>0</v>
      </c>
      <c r="K3610">
        <v>17</v>
      </c>
      <c r="L3610">
        <v>1</v>
      </c>
      <c r="M3610">
        <v>7</v>
      </c>
      <c r="O3610">
        <v>14</v>
      </c>
    </row>
    <row r="3611" spans="1:15" x14ac:dyDescent="0.25">
      <c r="A3611" t="str">
        <f t="shared" si="56"/>
        <v>62 DayOctober-December 2024NHS Dumfries &amp; GallowayColorectal (screened only)</v>
      </c>
      <c r="B3611" t="s">
        <v>262</v>
      </c>
      <c r="C3611" t="s">
        <v>261</v>
      </c>
      <c r="D3611" t="s">
        <v>165</v>
      </c>
      <c r="E3611" t="s">
        <v>28</v>
      </c>
      <c r="F3611">
        <v>10</v>
      </c>
      <c r="G3611" t="s">
        <v>266</v>
      </c>
      <c r="H3611" t="s">
        <v>324</v>
      </c>
      <c r="I3611">
        <v>0</v>
      </c>
      <c r="J3611">
        <v>0</v>
      </c>
      <c r="K3611">
        <v>10</v>
      </c>
      <c r="L3611">
        <v>2</v>
      </c>
      <c r="M3611">
        <v>3</v>
      </c>
      <c r="O3611">
        <v>53</v>
      </c>
    </row>
    <row r="3612" spans="1:15" x14ac:dyDescent="0.25">
      <c r="A3612" t="str">
        <f t="shared" si="56"/>
        <v>62 DayOctober-December 2024NHS Dumfries &amp; GallowayHead &amp; Neck</v>
      </c>
      <c r="B3612" t="s">
        <v>262</v>
      </c>
      <c r="C3612" t="s">
        <v>261</v>
      </c>
      <c r="D3612" t="s">
        <v>165</v>
      </c>
      <c r="E3612" t="s">
        <v>29</v>
      </c>
      <c r="F3612">
        <v>7</v>
      </c>
      <c r="G3612" t="s">
        <v>313</v>
      </c>
      <c r="H3612" t="s">
        <v>320</v>
      </c>
      <c r="I3612">
        <v>0</v>
      </c>
      <c r="J3612">
        <v>0</v>
      </c>
      <c r="K3612">
        <v>3</v>
      </c>
      <c r="L3612">
        <v>0</v>
      </c>
      <c r="M3612">
        <v>1</v>
      </c>
    </row>
    <row r="3613" spans="1:15" x14ac:dyDescent="0.25">
      <c r="A3613" t="str">
        <f t="shared" si="56"/>
        <v>62 DayOctober-December 2024NHS Dumfries &amp; GallowayLung</v>
      </c>
      <c r="B3613" t="s">
        <v>262</v>
      </c>
      <c r="C3613" t="s">
        <v>261</v>
      </c>
      <c r="D3613" t="s">
        <v>165</v>
      </c>
      <c r="E3613" t="s">
        <v>30</v>
      </c>
      <c r="F3613">
        <v>36</v>
      </c>
      <c r="G3613" t="s">
        <v>307</v>
      </c>
      <c r="H3613" t="s">
        <v>307</v>
      </c>
      <c r="I3613">
        <v>0</v>
      </c>
      <c r="J3613">
        <v>0</v>
      </c>
      <c r="K3613">
        <v>18</v>
      </c>
      <c r="L3613">
        <v>2</v>
      </c>
      <c r="M3613">
        <v>4</v>
      </c>
      <c r="O3613">
        <v>13</v>
      </c>
    </row>
    <row r="3614" spans="1:15" x14ac:dyDescent="0.25">
      <c r="A3614" t="str">
        <f t="shared" si="56"/>
        <v>62 DayOctober-December 2024NHS Dumfries &amp; GallowayLymphoma</v>
      </c>
      <c r="B3614" t="s">
        <v>262</v>
      </c>
      <c r="C3614" t="s">
        <v>261</v>
      </c>
      <c r="D3614" t="s">
        <v>165</v>
      </c>
      <c r="E3614" t="s">
        <v>31</v>
      </c>
      <c r="F3614">
        <v>12</v>
      </c>
      <c r="G3614" t="s">
        <v>324</v>
      </c>
      <c r="H3614" t="s">
        <v>306</v>
      </c>
      <c r="I3614">
        <v>0</v>
      </c>
      <c r="J3614">
        <v>0</v>
      </c>
      <c r="K3614">
        <v>2</v>
      </c>
      <c r="L3614">
        <v>0</v>
      </c>
      <c r="M3614">
        <v>2</v>
      </c>
    </row>
    <row r="3615" spans="1:15" x14ac:dyDescent="0.25">
      <c r="A3615" t="str">
        <f t="shared" si="56"/>
        <v>62 DayOctober-December 2024NHS Dumfries &amp; GallowayMelanoma</v>
      </c>
      <c r="B3615" t="s">
        <v>262</v>
      </c>
      <c r="C3615" t="s">
        <v>261</v>
      </c>
      <c r="D3615" t="s">
        <v>165</v>
      </c>
      <c r="E3615" t="s">
        <v>32</v>
      </c>
      <c r="F3615">
        <v>12</v>
      </c>
      <c r="G3615" t="s">
        <v>322</v>
      </c>
      <c r="H3615" t="s">
        <v>313</v>
      </c>
      <c r="I3615">
        <v>0</v>
      </c>
      <c r="J3615">
        <v>0</v>
      </c>
      <c r="K3615">
        <v>4</v>
      </c>
      <c r="L3615">
        <v>0</v>
      </c>
      <c r="M3615">
        <v>0</v>
      </c>
    </row>
    <row r="3616" spans="1:15" x14ac:dyDescent="0.25">
      <c r="A3616" t="str">
        <f t="shared" si="56"/>
        <v>62 DayOctober-December 2024NHS Dumfries &amp; GallowayOvarian</v>
      </c>
      <c r="B3616" t="s">
        <v>262</v>
      </c>
      <c r="C3616" t="s">
        <v>261</v>
      </c>
      <c r="D3616" t="s">
        <v>165</v>
      </c>
      <c r="E3616" t="s">
        <v>33</v>
      </c>
      <c r="F3616">
        <v>7</v>
      </c>
      <c r="G3616" t="s">
        <v>316</v>
      </c>
      <c r="H3616" t="s">
        <v>274</v>
      </c>
      <c r="I3616">
        <v>0</v>
      </c>
      <c r="J3616">
        <v>0</v>
      </c>
      <c r="K3616">
        <v>6</v>
      </c>
      <c r="L3616">
        <v>0</v>
      </c>
      <c r="M3616">
        <v>3</v>
      </c>
      <c r="O3616">
        <v>49</v>
      </c>
    </row>
    <row r="3617" spans="1:15" x14ac:dyDescent="0.25">
      <c r="A3617" t="str">
        <f t="shared" si="56"/>
        <v>62 DayOctober-December 2024NHS Dumfries &amp; GallowayUpper GI</v>
      </c>
      <c r="B3617" t="s">
        <v>262</v>
      </c>
      <c r="C3617" t="s">
        <v>261</v>
      </c>
      <c r="D3617" t="s">
        <v>165</v>
      </c>
      <c r="E3617" t="s">
        <v>34</v>
      </c>
      <c r="F3617">
        <v>23</v>
      </c>
      <c r="G3617" t="s">
        <v>310</v>
      </c>
      <c r="H3617" t="s">
        <v>273</v>
      </c>
      <c r="I3617">
        <v>0</v>
      </c>
      <c r="J3617">
        <v>0</v>
      </c>
      <c r="K3617">
        <v>12</v>
      </c>
      <c r="L3617">
        <v>0</v>
      </c>
      <c r="M3617">
        <v>0</v>
      </c>
    </row>
    <row r="3618" spans="1:15" x14ac:dyDescent="0.25">
      <c r="A3618" t="str">
        <f t="shared" si="56"/>
        <v>62 DayOctober-December 2024NHS Dumfries &amp; GallowayUpper GI - Hepatopancreatobiliary</v>
      </c>
      <c r="B3618" t="s">
        <v>262</v>
      </c>
      <c r="C3618" t="s">
        <v>261</v>
      </c>
      <c r="D3618" t="s">
        <v>165</v>
      </c>
      <c r="E3618" t="s">
        <v>203</v>
      </c>
      <c r="F3618">
        <v>12</v>
      </c>
      <c r="G3618" t="s">
        <v>312</v>
      </c>
      <c r="H3618" t="s">
        <v>272</v>
      </c>
      <c r="I3618">
        <v>0</v>
      </c>
      <c r="J3618">
        <v>0</v>
      </c>
      <c r="K3618">
        <v>7</v>
      </c>
      <c r="L3618">
        <v>0</v>
      </c>
      <c r="M3618">
        <v>0</v>
      </c>
    </row>
    <row r="3619" spans="1:15" x14ac:dyDescent="0.25">
      <c r="A3619" t="str">
        <f t="shared" si="56"/>
        <v>62 DayOctober-December 2024NHS Dumfries &amp; GallowayUpper GI - Oesophagogastric</v>
      </c>
      <c r="B3619" t="s">
        <v>262</v>
      </c>
      <c r="C3619" t="s">
        <v>261</v>
      </c>
      <c r="D3619" t="s">
        <v>165</v>
      </c>
      <c r="E3619" t="s">
        <v>204</v>
      </c>
      <c r="F3619">
        <v>11</v>
      </c>
      <c r="G3619" t="s">
        <v>274</v>
      </c>
      <c r="H3619" t="s">
        <v>312</v>
      </c>
      <c r="I3619">
        <v>0</v>
      </c>
      <c r="J3619">
        <v>0</v>
      </c>
      <c r="K3619">
        <v>5</v>
      </c>
      <c r="L3619">
        <v>0</v>
      </c>
      <c r="M3619">
        <v>0</v>
      </c>
    </row>
    <row r="3620" spans="1:15" x14ac:dyDescent="0.25">
      <c r="A3620" t="str">
        <f t="shared" si="56"/>
        <v>62 DayOctober-December 2024NHS Dumfries &amp; GallowayUrological</v>
      </c>
      <c r="B3620" t="s">
        <v>262</v>
      </c>
      <c r="C3620" t="s">
        <v>261</v>
      </c>
      <c r="D3620" t="s">
        <v>165</v>
      </c>
      <c r="E3620" t="s">
        <v>205</v>
      </c>
      <c r="F3620">
        <v>87</v>
      </c>
      <c r="G3620" t="s">
        <v>283</v>
      </c>
      <c r="H3620" t="s">
        <v>292</v>
      </c>
      <c r="I3620">
        <v>1</v>
      </c>
      <c r="J3620">
        <v>2.5</v>
      </c>
      <c r="K3620">
        <v>39</v>
      </c>
      <c r="L3620">
        <v>6</v>
      </c>
      <c r="M3620">
        <v>18</v>
      </c>
      <c r="N3620">
        <v>35</v>
      </c>
      <c r="O3620">
        <v>54</v>
      </c>
    </row>
    <row r="3621" spans="1:15" x14ac:dyDescent="0.25">
      <c r="A3621" t="str">
        <f t="shared" si="56"/>
        <v>62 DayOctober-December 2024NHS Dumfries &amp; GallowayUrology - Bladder</v>
      </c>
      <c r="B3621" t="s">
        <v>262</v>
      </c>
      <c r="C3621" t="s">
        <v>261</v>
      </c>
      <c r="D3621" t="s">
        <v>165</v>
      </c>
      <c r="E3621" t="s">
        <v>206</v>
      </c>
      <c r="F3621">
        <v>7</v>
      </c>
      <c r="G3621" t="s">
        <v>320</v>
      </c>
      <c r="H3621" t="s">
        <v>313</v>
      </c>
      <c r="I3621">
        <v>0</v>
      </c>
      <c r="J3621">
        <v>0</v>
      </c>
      <c r="K3621">
        <v>4</v>
      </c>
      <c r="L3621">
        <v>1</v>
      </c>
      <c r="M3621">
        <v>2</v>
      </c>
    </row>
    <row r="3622" spans="1:15" x14ac:dyDescent="0.25">
      <c r="A3622" t="str">
        <f t="shared" si="56"/>
        <v>62 DayOctober-December 2024NHS Dumfries &amp; GallowayUrology - Other</v>
      </c>
      <c r="B3622" t="s">
        <v>262</v>
      </c>
      <c r="C3622" t="s">
        <v>261</v>
      </c>
      <c r="D3622" t="s">
        <v>165</v>
      </c>
      <c r="E3622" t="s">
        <v>207</v>
      </c>
      <c r="F3622">
        <v>7</v>
      </c>
      <c r="G3622" t="s">
        <v>312</v>
      </c>
      <c r="H3622" t="s">
        <v>306</v>
      </c>
      <c r="I3622">
        <v>0</v>
      </c>
      <c r="J3622">
        <v>0</v>
      </c>
      <c r="K3622">
        <v>2</v>
      </c>
      <c r="L3622">
        <v>1</v>
      </c>
      <c r="M3622">
        <v>2</v>
      </c>
    </row>
    <row r="3623" spans="1:15" x14ac:dyDescent="0.25">
      <c r="A3623" t="str">
        <f t="shared" si="56"/>
        <v>62 DayOctober-December 2024NHS Dumfries &amp; GallowayUrology - Prostate</v>
      </c>
      <c r="B3623" t="s">
        <v>262</v>
      </c>
      <c r="C3623" t="s">
        <v>261</v>
      </c>
      <c r="D3623" t="s">
        <v>165</v>
      </c>
      <c r="E3623" t="s">
        <v>208</v>
      </c>
      <c r="F3623">
        <v>73</v>
      </c>
      <c r="G3623" t="s">
        <v>386</v>
      </c>
      <c r="H3623" t="s">
        <v>337</v>
      </c>
      <c r="I3623">
        <v>1</v>
      </c>
      <c r="J3623">
        <v>2.9411764705882399</v>
      </c>
      <c r="K3623">
        <v>33</v>
      </c>
      <c r="L3623">
        <v>4</v>
      </c>
      <c r="M3623">
        <v>14</v>
      </c>
      <c r="N3623">
        <v>39</v>
      </c>
      <c r="O3623">
        <v>48</v>
      </c>
    </row>
    <row r="3624" spans="1:15" x14ac:dyDescent="0.25">
      <c r="A3624" t="str">
        <f t="shared" si="56"/>
        <v>62 DayOctober-December 2024NHS FifeAll Cancer Types*</v>
      </c>
      <c r="B3624" t="s">
        <v>262</v>
      </c>
      <c r="C3624" t="s">
        <v>261</v>
      </c>
      <c r="D3624" t="s">
        <v>166</v>
      </c>
      <c r="E3624" t="s">
        <v>198</v>
      </c>
      <c r="F3624">
        <v>428</v>
      </c>
      <c r="G3624" t="s">
        <v>579</v>
      </c>
      <c r="H3624" t="s">
        <v>565</v>
      </c>
      <c r="I3624">
        <v>5</v>
      </c>
      <c r="J3624">
        <v>2.1459227467811202</v>
      </c>
      <c r="K3624">
        <v>228</v>
      </c>
      <c r="L3624">
        <v>32</v>
      </c>
      <c r="M3624">
        <v>72</v>
      </c>
      <c r="N3624">
        <v>16</v>
      </c>
      <c r="O3624">
        <v>16</v>
      </c>
    </row>
    <row r="3625" spans="1:15" x14ac:dyDescent="0.25">
      <c r="A3625" t="str">
        <f t="shared" si="56"/>
        <v>62 DayOctober-December 2024NHS FifeAll Cancer Types* (screened excluded)</v>
      </c>
      <c r="B3625" t="s">
        <v>262</v>
      </c>
      <c r="C3625" t="s">
        <v>261</v>
      </c>
      <c r="D3625" t="s">
        <v>166</v>
      </c>
      <c r="E3625" t="s">
        <v>199</v>
      </c>
      <c r="F3625">
        <v>413</v>
      </c>
      <c r="G3625" t="s">
        <v>579</v>
      </c>
      <c r="H3625" t="s">
        <v>690</v>
      </c>
      <c r="I3625">
        <v>5</v>
      </c>
      <c r="J3625">
        <v>2.2935779816513802</v>
      </c>
      <c r="K3625">
        <v>213</v>
      </c>
      <c r="L3625">
        <v>24</v>
      </c>
      <c r="M3625">
        <v>65</v>
      </c>
      <c r="N3625">
        <v>16</v>
      </c>
      <c r="O3625">
        <v>18</v>
      </c>
    </row>
    <row r="3626" spans="1:15" x14ac:dyDescent="0.25">
      <c r="A3626" t="str">
        <f t="shared" si="56"/>
        <v>62 DayOctober-December 2024NHS FifeAll Cancer Types* (screened only)</v>
      </c>
      <c r="B3626" t="s">
        <v>262</v>
      </c>
      <c r="C3626" t="s">
        <v>261</v>
      </c>
      <c r="D3626" t="s">
        <v>166</v>
      </c>
      <c r="E3626" t="s">
        <v>200</v>
      </c>
      <c r="F3626">
        <v>15</v>
      </c>
      <c r="G3626" t="s">
        <v>266</v>
      </c>
      <c r="H3626" t="s">
        <v>284</v>
      </c>
      <c r="I3626">
        <v>0</v>
      </c>
      <c r="J3626">
        <v>0</v>
      </c>
      <c r="K3626">
        <v>15</v>
      </c>
      <c r="L3626">
        <v>8</v>
      </c>
      <c r="M3626">
        <v>7</v>
      </c>
      <c r="N3626">
        <v>18</v>
      </c>
      <c r="O3626">
        <v>5</v>
      </c>
    </row>
    <row r="3627" spans="1:15" x14ac:dyDescent="0.25">
      <c r="A3627" t="str">
        <f t="shared" si="56"/>
        <v>62 DayOctober-December 2024NHS FifeBreast</v>
      </c>
      <c r="B3627" t="s">
        <v>262</v>
      </c>
      <c r="C3627" t="s">
        <v>261</v>
      </c>
      <c r="D3627" t="s">
        <v>166</v>
      </c>
      <c r="E3627" t="s">
        <v>22</v>
      </c>
      <c r="F3627">
        <v>55</v>
      </c>
      <c r="G3627" t="s">
        <v>286</v>
      </c>
      <c r="H3627" t="s">
        <v>278</v>
      </c>
      <c r="I3627">
        <v>0</v>
      </c>
      <c r="J3627">
        <v>0</v>
      </c>
      <c r="K3627">
        <v>36</v>
      </c>
      <c r="L3627">
        <v>4</v>
      </c>
      <c r="M3627">
        <v>14</v>
      </c>
      <c r="N3627">
        <v>20</v>
      </c>
      <c r="O3627">
        <v>14</v>
      </c>
    </row>
    <row r="3628" spans="1:15" x14ac:dyDescent="0.25">
      <c r="A3628" t="str">
        <f t="shared" si="56"/>
        <v>62 DayOctober-December 2024NHS FifeBreast (screened excluded)</v>
      </c>
      <c r="B3628" t="s">
        <v>262</v>
      </c>
      <c r="C3628" t="s">
        <v>261</v>
      </c>
      <c r="D3628" t="s">
        <v>166</v>
      </c>
      <c r="E3628" t="s">
        <v>201</v>
      </c>
      <c r="F3628">
        <v>55</v>
      </c>
      <c r="G3628" t="s">
        <v>286</v>
      </c>
      <c r="H3628" t="s">
        <v>278</v>
      </c>
      <c r="I3628">
        <v>0</v>
      </c>
      <c r="J3628">
        <v>0</v>
      </c>
      <c r="K3628">
        <v>36</v>
      </c>
      <c r="L3628">
        <v>4</v>
      </c>
      <c r="M3628">
        <v>14</v>
      </c>
      <c r="N3628">
        <v>20</v>
      </c>
      <c r="O3628">
        <v>14</v>
      </c>
    </row>
    <row r="3629" spans="1:15" x14ac:dyDescent="0.25">
      <c r="A3629" t="str">
        <f t="shared" si="56"/>
        <v>62 DayOctober-December 2024NHS FifeCervical</v>
      </c>
      <c r="B3629" t="s">
        <v>262</v>
      </c>
      <c r="C3629" t="s">
        <v>261</v>
      </c>
      <c r="D3629" t="s">
        <v>166</v>
      </c>
      <c r="E3629" t="s">
        <v>23</v>
      </c>
      <c r="F3629">
        <v>8</v>
      </c>
      <c r="G3629" t="s">
        <v>313</v>
      </c>
      <c r="H3629" t="s">
        <v>313</v>
      </c>
      <c r="I3629">
        <v>0</v>
      </c>
      <c r="J3629">
        <v>0</v>
      </c>
      <c r="K3629">
        <v>4</v>
      </c>
      <c r="L3629">
        <v>2</v>
      </c>
      <c r="M3629">
        <v>1</v>
      </c>
    </row>
    <row r="3630" spans="1:15" x14ac:dyDescent="0.25">
      <c r="A3630" t="str">
        <f t="shared" si="56"/>
        <v>62 DayOctober-December 2024NHS FifeCervical (screened excluded)</v>
      </c>
      <c r="B3630" t="s">
        <v>262</v>
      </c>
      <c r="C3630" t="s">
        <v>261</v>
      </c>
      <c r="D3630" t="s">
        <v>166</v>
      </c>
      <c r="E3630" t="s">
        <v>24</v>
      </c>
      <c r="F3630">
        <v>7</v>
      </c>
      <c r="G3630" t="s">
        <v>313</v>
      </c>
      <c r="H3630" t="s">
        <v>320</v>
      </c>
      <c r="I3630">
        <v>0</v>
      </c>
      <c r="J3630">
        <v>0</v>
      </c>
      <c r="K3630">
        <v>3</v>
      </c>
      <c r="L3630">
        <v>1</v>
      </c>
      <c r="M3630">
        <v>1</v>
      </c>
    </row>
    <row r="3631" spans="1:15" x14ac:dyDescent="0.25">
      <c r="A3631" t="str">
        <f t="shared" si="56"/>
        <v>62 DayOctober-December 2024NHS FifeCervical (screened only)</v>
      </c>
      <c r="B3631" t="s">
        <v>262</v>
      </c>
      <c r="C3631" t="s">
        <v>261</v>
      </c>
      <c r="D3631" t="s">
        <v>166</v>
      </c>
      <c r="E3631" t="s">
        <v>25</v>
      </c>
      <c r="F3631">
        <v>1</v>
      </c>
      <c r="G3631" t="s">
        <v>266</v>
      </c>
      <c r="H3631" t="s">
        <v>316</v>
      </c>
      <c r="I3631">
        <v>0</v>
      </c>
      <c r="J3631">
        <v>0</v>
      </c>
      <c r="K3631">
        <v>1</v>
      </c>
      <c r="L3631">
        <v>1</v>
      </c>
      <c r="M3631">
        <v>0</v>
      </c>
    </row>
    <row r="3632" spans="1:15" x14ac:dyDescent="0.25">
      <c r="A3632" t="str">
        <f t="shared" si="56"/>
        <v>62 DayOctober-December 2024NHS FifeColorectal</v>
      </c>
      <c r="B3632" t="s">
        <v>262</v>
      </c>
      <c r="C3632" t="s">
        <v>261</v>
      </c>
      <c r="D3632" t="s">
        <v>166</v>
      </c>
      <c r="E3632" t="s">
        <v>26</v>
      </c>
      <c r="F3632">
        <v>85</v>
      </c>
      <c r="G3632" t="s">
        <v>280</v>
      </c>
      <c r="H3632" t="s">
        <v>304</v>
      </c>
      <c r="I3632">
        <v>2</v>
      </c>
      <c r="J3632">
        <v>3.7735849056603801</v>
      </c>
      <c r="K3632">
        <v>51</v>
      </c>
      <c r="L3632">
        <v>10</v>
      </c>
      <c r="M3632">
        <v>19</v>
      </c>
      <c r="N3632">
        <v>16</v>
      </c>
      <c r="O3632">
        <v>11</v>
      </c>
    </row>
    <row r="3633" spans="1:15" x14ac:dyDescent="0.25">
      <c r="A3633" t="str">
        <f t="shared" si="56"/>
        <v>62 DayOctober-December 2024NHS FifeColorectal (screened excluded)</v>
      </c>
      <c r="B3633" t="s">
        <v>262</v>
      </c>
      <c r="C3633" t="s">
        <v>261</v>
      </c>
      <c r="D3633" t="s">
        <v>166</v>
      </c>
      <c r="E3633" t="s">
        <v>27</v>
      </c>
      <c r="F3633">
        <v>71</v>
      </c>
      <c r="G3633" t="s">
        <v>280</v>
      </c>
      <c r="H3633" t="s">
        <v>386</v>
      </c>
      <c r="I3633">
        <v>2</v>
      </c>
      <c r="J3633">
        <v>5.1282051282051304</v>
      </c>
      <c r="K3633">
        <v>37</v>
      </c>
      <c r="L3633">
        <v>3</v>
      </c>
      <c r="M3633">
        <v>12</v>
      </c>
      <c r="N3633">
        <v>17</v>
      </c>
      <c r="O3633">
        <v>14</v>
      </c>
    </row>
    <row r="3634" spans="1:15" x14ac:dyDescent="0.25">
      <c r="A3634" t="str">
        <f t="shared" si="56"/>
        <v>62 DayOctober-December 2024NHS FifeColorectal (screened only)</v>
      </c>
      <c r="B3634" t="s">
        <v>262</v>
      </c>
      <c r="C3634" t="s">
        <v>261</v>
      </c>
      <c r="D3634" t="s">
        <v>166</v>
      </c>
      <c r="E3634" t="s">
        <v>28</v>
      </c>
      <c r="F3634">
        <v>14</v>
      </c>
      <c r="G3634" t="s">
        <v>266</v>
      </c>
      <c r="H3634" t="s">
        <v>287</v>
      </c>
      <c r="I3634">
        <v>0</v>
      </c>
      <c r="J3634">
        <v>0</v>
      </c>
      <c r="K3634">
        <v>14</v>
      </c>
      <c r="L3634">
        <v>7</v>
      </c>
      <c r="M3634">
        <v>7</v>
      </c>
      <c r="N3634">
        <v>14</v>
      </c>
      <c r="O3634">
        <v>5</v>
      </c>
    </row>
    <row r="3635" spans="1:15" x14ac:dyDescent="0.25">
      <c r="A3635" t="str">
        <f t="shared" si="56"/>
        <v>62 DayOctober-December 2024NHS FifeHead &amp; Neck</v>
      </c>
      <c r="B3635" t="s">
        <v>262</v>
      </c>
      <c r="C3635" t="s">
        <v>261</v>
      </c>
      <c r="D3635" t="s">
        <v>166</v>
      </c>
      <c r="E3635" t="s">
        <v>29</v>
      </c>
      <c r="F3635">
        <v>17</v>
      </c>
      <c r="G3635" t="s">
        <v>324</v>
      </c>
      <c r="H3635" t="s">
        <v>272</v>
      </c>
      <c r="I3635">
        <v>0</v>
      </c>
      <c r="J3635">
        <v>0</v>
      </c>
      <c r="K3635">
        <v>7</v>
      </c>
      <c r="L3635">
        <v>2</v>
      </c>
      <c r="M3635">
        <v>5</v>
      </c>
      <c r="O3635">
        <v>15</v>
      </c>
    </row>
    <row r="3636" spans="1:15" x14ac:dyDescent="0.25">
      <c r="A3636" t="str">
        <f t="shared" si="56"/>
        <v>62 DayOctober-December 2024NHS FifeLung</v>
      </c>
      <c r="B3636" t="s">
        <v>262</v>
      </c>
      <c r="C3636" t="s">
        <v>261</v>
      </c>
      <c r="D3636" t="s">
        <v>166</v>
      </c>
      <c r="E3636" t="s">
        <v>30</v>
      </c>
      <c r="F3636">
        <v>57</v>
      </c>
      <c r="G3636" t="s">
        <v>330</v>
      </c>
      <c r="H3636" t="s">
        <v>323</v>
      </c>
      <c r="I3636">
        <v>1</v>
      </c>
      <c r="J3636">
        <v>3.0303030303030298</v>
      </c>
      <c r="K3636">
        <v>32</v>
      </c>
      <c r="L3636">
        <v>0</v>
      </c>
      <c r="M3636">
        <v>9</v>
      </c>
      <c r="O3636">
        <v>30</v>
      </c>
    </row>
    <row r="3637" spans="1:15" x14ac:dyDescent="0.25">
      <c r="A3637" t="str">
        <f t="shared" si="56"/>
        <v>62 DayOctober-December 2024NHS FifeLymphoma</v>
      </c>
      <c r="B3637" t="s">
        <v>262</v>
      </c>
      <c r="C3637" t="s">
        <v>261</v>
      </c>
      <c r="D3637" t="s">
        <v>166</v>
      </c>
      <c r="E3637" t="s">
        <v>31</v>
      </c>
      <c r="F3637">
        <v>25</v>
      </c>
      <c r="G3637" t="s">
        <v>307</v>
      </c>
      <c r="H3637" t="s">
        <v>272</v>
      </c>
      <c r="I3637">
        <v>0</v>
      </c>
      <c r="J3637">
        <v>0</v>
      </c>
      <c r="K3637">
        <v>7</v>
      </c>
      <c r="L3637">
        <v>0</v>
      </c>
      <c r="M3637">
        <v>4</v>
      </c>
      <c r="O3637">
        <v>17</v>
      </c>
    </row>
    <row r="3638" spans="1:15" x14ac:dyDescent="0.25">
      <c r="A3638" t="str">
        <f t="shared" si="56"/>
        <v>62 DayOctober-December 2024NHS FifeMelanoma</v>
      </c>
      <c r="B3638" t="s">
        <v>262</v>
      </c>
      <c r="C3638" t="s">
        <v>261</v>
      </c>
      <c r="D3638" t="s">
        <v>166</v>
      </c>
      <c r="E3638" t="s">
        <v>32</v>
      </c>
      <c r="F3638">
        <v>27</v>
      </c>
      <c r="G3638" t="s">
        <v>310</v>
      </c>
      <c r="H3638" t="s">
        <v>334</v>
      </c>
      <c r="I3638">
        <v>0</v>
      </c>
      <c r="J3638">
        <v>0</v>
      </c>
      <c r="K3638">
        <v>16</v>
      </c>
      <c r="L3638">
        <v>1</v>
      </c>
      <c r="M3638">
        <v>1</v>
      </c>
    </row>
    <row r="3639" spans="1:15" x14ac:dyDescent="0.25">
      <c r="A3639" t="str">
        <f t="shared" si="56"/>
        <v>62 DayOctober-December 2024NHS FifeOvarian</v>
      </c>
      <c r="B3639" t="s">
        <v>262</v>
      </c>
      <c r="C3639" t="s">
        <v>261</v>
      </c>
      <c r="D3639" t="s">
        <v>166</v>
      </c>
      <c r="E3639" t="s">
        <v>33</v>
      </c>
      <c r="F3639">
        <v>8</v>
      </c>
      <c r="G3639" t="s">
        <v>312</v>
      </c>
      <c r="H3639" t="s">
        <v>320</v>
      </c>
      <c r="I3639">
        <v>0</v>
      </c>
      <c r="J3639">
        <v>0</v>
      </c>
      <c r="K3639">
        <v>3</v>
      </c>
      <c r="L3639">
        <v>1</v>
      </c>
      <c r="M3639">
        <v>1</v>
      </c>
    </row>
    <row r="3640" spans="1:15" x14ac:dyDescent="0.25">
      <c r="A3640" t="str">
        <f t="shared" si="56"/>
        <v>62 DayOctober-December 2024NHS FifeUpper GI</v>
      </c>
      <c r="B3640" t="s">
        <v>262</v>
      </c>
      <c r="C3640" t="s">
        <v>261</v>
      </c>
      <c r="D3640" t="s">
        <v>166</v>
      </c>
      <c r="E3640" t="s">
        <v>34</v>
      </c>
      <c r="F3640">
        <v>39</v>
      </c>
      <c r="G3640" t="s">
        <v>286</v>
      </c>
      <c r="H3640" t="s">
        <v>336</v>
      </c>
      <c r="I3640">
        <v>2</v>
      </c>
      <c r="J3640">
        <v>10</v>
      </c>
      <c r="K3640">
        <v>18</v>
      </c>
      <c r="L3640">
        <v>2</v>
      </c>
      <c r="M3640">
        <v>3</v>
      </c>
      <c r="O3640">
        <v>18</v>
      </c>
    </row>
    <row r="3641" spans="1:15" x14ac:dyDescent="0.25">
      <c r="A3641" t="str">
        <f t="shared" si="56"/>
        <v>62 DayOctober-December 2024NHS FifeUpper GI - Hepatopancreatobiliary</v>
      </c>
      <c r="B3641" t="s">
        <v>262</v>
      </c>
      <c r="C3641" t="s">
        <v>261</v>
      </c>
      <c r="D3641" t="s">
        <v>166</v>
      </c>
      <c r="E3641" t="s">
        <v>203</v>
      </c>
      <c r="F3641">
        <v>23</v>
      </c>
      <c r="G3641" t="s">
        <v>324</v>
      </c>
      <c r="H3641" t="s">
        <v>311</v>
      </c>
      <c r="I3641">
        <v>2</v>
      </c>
      <c r="J3641">
        <v>15.384615384615399</v>
      </c>
      <c r="K3641">
        <v>11</v>
      </c>
      <c r="L3641">
        <v>0</v>
      </c>
      <c r="M3641">
        <v>2</v>
      </c>
    </row>
    <row r="3642" spans="1:15" x14ac:dyDescent="0.25">
      <c r="A3642" t="str">
        <f t="shared" si="56"/>
        <v>62 DayOctober-December 2024NHS FifeUpper GI - Oesophagogastric</v>
      </c>
      <c r="B3642" t="s">
        <v>262</v>
      </c>
      <c r="C3642" t="s">
        <v>261</v>
      </c>
      <c r="D3642" t="s">
        <v>166</v>
      </c>
      <c r="E3642" t="s">
        <v>204</v>
      </c>
      <c r="F3642">
        <v>16</v>
      </c>
      <c r="G3642" t="s">
        <v>321</v>
      </c>
      <c r="H3642" t="s">
        <v>272</v>
      </c>
      <c r="I3642">
        <v>0</v>
      </c>
      <c r="J3642">
        <v>0</v>
      </c>
      <c r="K3642">
        <v>7</v>
      </c>
      <c r="L3642">
        <v>2</v>
      </c>
      <c r="M3642">
        <v>1</v>
      </c>
    </row>
    <row r="3643" spans="1:15" x14ac:dyDescent="0.25">
      <c r="A3643" t="str">
        <f t="shared" si="56"/>
        <v>62 DayOctober-December 2024NHS FifeUrological</v>
      </c>
      <c r="B3643" t="s">
        <v>262</v>
      </c>
      <c r="C3643" t="s">
        <v>261</v>
      </c>
      <c r="D3643" t="s">
        <v>166</v>
      </c>
      <c r="E3643" t="s">
        <v>205</v>
      </c>
      <c r="F3643">
        <v>107</v>
      </c>
      <c r="G3643" t="s">
        <v>304</v>
      </c>
      <c r="H3643" t="s">
        <v>285</v>
      </c>
      <c r="I3643">
        <v>0</v>
      </c>
      <c r="J3643">
        <v>0</v>
      </c>
      <c r="K3643">
        <v>54</v>
      </c>
      <c r="L3643">
        <v>10</v>
      </c>
      <c r="M3643">
        <v>15</v>
      </c>
      <c r="N3643">
        <v>17</v>
      </c>
      <c r="O3643">
        <v>32</v>
      </c>
    </row>
    <row r="3644" spans="1:15" x14ac:dyDescent="0.25">
      <c r="A3644" t="str">
        <f t="shared" si="56"/>
        <v>62 DayOctober-December 2024NHS FifeUrology - Bladder</v>
      </c>
      <c r="B3644" t="s">
        <v>262</v>
      </c>
      <c r="C3644" t="s">
        <v>261</v>
      </c>
      <c r="D3644" t="s">
        <v>166</v>
      </c>
      <c r="E3644" t="s">
        <v>206</v>
      </c>
      <c r="F3644">
        <v>8</v>
      </c>
      <c r="G3644" t="s">
        <v>306</v>
      </c>
      <c r="H3644" t="s">
        <v>274</v>
      </c>
      <c r="I3644">
        <v>0</v>
      </c>
      <c r="J3644">
        <v>0</v>
      </c>
      <c r="K3644">
        <v>6</v>
      </c>
      <c r="L3644">
        <v>0</v>
      </c>
      <c r="M3644">
        <v>2</v>
      </c>
    </row>
    <row r="3645" spans="1:15" x14ac:dyDescent="0.25">
      <c r="A3645" t="str">
        <f t="shared" si="56"/>
        <v>62 DayOctober-December 2024NHS FifeUrology - Other</v>
      </c>
      <c r="B3645" t="s">
        <v>262</v>
      </c>
      <c r="C3645" t="s">
        <v>261</v>
      </c>
      <c r="D3645" t="s">
        <v>166</v>
      </c>
      <c r="E3645" t="s">
        <v>207</v>
      </c>
      <c r="F3645">
        <v>17</v>
      </c>
      <c r="G3645" t="s">
        <v>324</v>
      </c>
      <c r="H3645" t="s">
        <v>272</v>
      </c>
      <c r="I3645">
        <v>0</v>
      </c>
      <c r="J3645">
        <v>0</v>
      </c>
      <c r="K3645">
        <v>7</v>
      </c>
      <c r="L3645">
        <v>0</v>
      </c>
      <c r="M3645">
        <v>3</v>
      </c>
      <c r="O3645">
        <v>14</v>
      </c>
    </row>
    <row r="3646" spans="1:15" x14ac:dyDescent="0.25">
      <c r="A3646" t="str">
        <f t="shared" si="56"/>
        <v>62 DayOctober-December 2024NHS FifeUrology - Prostate</v>
      </c>
      <c r="B3646" t="s">
        <v>262</v>
      </c>
      <c r="C3646" t="s">
        <v>261</v>
      </c>
      <c r="D3646" t="s">
        <v>166</v>
      </c>
      <c r="E3646" t="s">
        <v>208</v>
      </c>
      <c r="F3646">
        <v>82</v>
      </c>
      <c r="G3646" t="s">
        <v>329</v>
      </c>
      <c r="H3646" t="s">
        <v>329</v>
      </c>
      <c r="I3646">
        <v>0</v>
      </c>
      <c r="J3646">
        <v>0</v>
      </c>
      <c r="K3646">
        <v>41</v>
      </c>
      <c r="L3646">
        <v>10</v>
      </c>
      <c r="M3646">
        <v>10</v>
      </c>
      <c r="N3646">
        <v>17</v>
      </c>
      <c r="O3646">
        <v>33</v>
      </c>
    </row>
    <row r="3647" spans="1:15" x14ac:dyDescent="0.25">
      <c r="A3647" t="str">
        <f t="shared" si="56"/>
        <v>62 DayOctober-December 2024NHS Forth ValleyAll Cancer Types*</v>
      </c>
      <c r="B3647" t="s">
        <v>262</v>
      </c>
      <c r="C3647" t="s">
        <v>261</v>
      </c>
      <c r="D3647" t="s">
        <v>167</v>
      </c>
      <c r="E3647" t="s">
        <v>198</v>
      </c>
      <c r="F3647">
        <v>390</v>
      </c>
      <c r="G3647" t="s">
        <v>644</v>
      </c>
      <c r="H3647" t="s">
        <v>413</v>
      </c>
      <c r="I3647">
        <v>4</v>
      </c>
      <c r="J3647">
        <v>1.7021276595744701</v>
      </c>
      <c r="K3647">
        <v>231</v>
      </c>
      <c r="L3647">
        <v>43</v>
      </c>
      <c r="M3647">
        <v>48</v>
      </c>
      <c r="N3647">
        <v>14</v>
      </c>
      <c r="O3647">
        <v>21</v>
      </c>
    </row>
    <row r="3648" spans="1:15" x14ac:dyDescent="0.25">
      <c r="A3648" t="str">
        <f t="shared" si="56"/>
        <v>62 DayOctober-December 2024NHS Forth ValleyAll Cancer Types* (screened excluded)</v>
      </c>
      <c r="B3648" t="s">
        <v>262</v>
      </c>
      <c r="C3648" t="s">
        <v>261</v>
      </c>
      <c r="D3648" t="s">
        <v>167</v>
      </c>
      <c r="E3648" t="s">
        <v>199</v>
      </c>
      <c r="F3648">
        <v>381</v>
      </c>
      <c r="G3648" t="s">
        <v>644</v>
      </c>
      <c r="H3648" t="s">
        <v>425</v>
      </c>
      <c r="I3648">
        <v>3</v>
      </c>
      <c r="J3648">
        <v>1.3274336283185799</v>
      </c>
      <c r="K3648">
        <v>223</v>
      </c>
      <c r="L3648">
        <v>42</v>
      </c>
      <c r="M3648">
        <v>47</v>
      </c>
      <c r="N3648">
        <v>14</v>
      </c>
      <c r="O3648">
        <v>21</v>
      </c>
    </row>
    <row r="3649" spans="1:15" x14ac:dyDescent="0.25">
      <c r="A3649" t="str">
        <f t="shared" si="56"/>
        <v>62 DayOctober-December 2024NHS Forth ValleyAll Cancer Types* (screened only)</v>
      </c>
      <c r="B3649" t="s">
        <v>262</v>
      </c>
      <c r="C3649" t="s">
        <v>261</v>
      </c>
      <c r="D3649" t="s">
        <v>167</v>
      </c>
      <c r="E3649" t="s">
        <v>200</v>
      </c>
      <c r="F3649">
        <v>9</v>
      </c>
      <c r="G3649" t="s">
        <v>266</v>
      </c>
      <c r="H3649" t="s">
        <v>321</v>
      </c>
      <c r="I3649">
        <v>1</v>
      </c>
      <c r="J3649">
        <v>11.1111111111111</v>
      </c>
      <c r="K3649">
        <v>8</v>
      </c>
      <c r="L3649">
        <v>1</v>
      </c>
      <c r="M3649">
        <v>1</v>
      </c>
    </row>
    <row r="3650" spans="1:15" x14ac:dyDescent="0.25">
      <c r="A3650" t="str">
        <f t="shared" si="56"/>
        <v>62 DayOctober-December 2024NHS Forth ValleyBreast</v>
      </c>
      <c r="B3650" t="s">
        <v>262</v>
      </c>
      <c r="C3650" t="s">
        <v>261</v>
      </c>
      <c r="D3650" t="s">
        <v>167</v>
      </c>
      <c r="E3650" t="s">
        <v>22</v>
      </c>
      <c r="F3650">
        <v>51</v>
      </c>
      <c r="G3650" t="s">
        <v>284</v>
      </c>
      <c r="H3650" t="s">
        <v>278</v>
      </c>
      <c r="I3650">
        <v>0</v>
      </c>
      <c r="J3650">
        <v>0</v>
      </c>
      <c r="K3650">
        <v>36</v>
      </c>
      <c r="L3650">
        <v>7</v>
      </c>
      <c r="M3650">
        <v>7</v>
      </c>
      <c r="N3650">
        <v>8</v>
      </c>
      <c r="O3650">
        <v>7</v>
      </c>
    </row>
    <row r="3651" spans="1:15" x14ac:dyDescent="0.25">
      <c r="A3651" t="str">
        <f t="shared" ref="A3651:A3714" si="57">CONCATENATE(B3651,C3651,D3651,E3651)</f>
        <v>62 DayOctober-December 2024NHS Forth ValleyBreast (screened excluded)</v>
      </c>
      <c r="B3651" t="s">
        <v>262</v>
      </c>
      <c r="C3651" t="s">
        <v>261</v>
      </c>
      <c r="D3651" t="s">
        <v>167</v>
      </c>
      <c r="E3651" t="s">
        <v>201</v>
      </c>
      <c r="F3651">
        <v>51</v>
      </c>
      <c r="G3651" t="s">
        <v>284</v>
      </c>
      <c r="H3651" t="s">
        <v>278</v>
      </c>
      <c r="I3651">
        <v>0</v>
      </c>
      <c r="J3651">
        <v>0</v>
      </c>
      <c r="K3651">
        <v>36</v>
      </c>
      <c r="L3651">
        <v>7</v>
      </c>
      <c r="M3651">
        <v>7</v>
      </c>
      <c r="N3651">
        <v>8</v>
      </c>
      <c r="O3651">
        <v>7</v>
      </c>
    </row>
    <row r="3652" spans="1:15" x14ac:dyDescent="0.25">
      <c r="A3652" t="str">
        <f t="shared" si="57"/>
        <v>62 DayOctober-December 2024NHS Forth ValleyCervical</v>
      </c>
      <c r="B3652" t="s">
        <v>262</v>
      </c>
      <c r="C3652" t="s">
        <v>261</v>
      </c>
      <c r="D3652" t="s">
        <v>167</v>
      </c>
      <c r="E3652" t="s">
        <v>23</v>
      </c>
      <c r="F3652">
        <v>4</v>
      </c>
      <c r="G3652" t="s">
        <v>266</v>
      </c>
      <c r="H3652" t="s">
        <v>313</v>
      </c>
      <c r="I3652">
        <v>0</v>
      </c>
      <c r="J3652">
        <v>0</v>
      </c>
      <c r="K3652">
        <v>4</v>
      </c>
      <c r="L3652">
        <v>0</v>
      </c>
      <c r="M3652">
        <v>1</v>
      </c>
    </row>
    <row r="3653" spans="1:15" x14ac:dyDescent="0.25">
      <c r="A3653" t="str">
        <f t="shared" si="57"/>
        <v>62 DayOctober-December 2024NHS Forth ValleyCervical (screened only)</v>
      </c>
      <c r="B3653" t="s">
        <v>262</v>
      </c>
      <c r="C3653" t="s">
        <v>261</v>
      </c>
      <c r="D3653" t="s">
        <v>167</v>
      </c>
      <c r="E3653" t="s">
        <v>25</v>
      </c>
      <c r="F3653">
        <v>4</v>
      </c>
      <c r="G3653" t="s">
        <v>266</v>
      </c>
      <c r="H3653" t="s">
        <v>313</v>
      </c>
      <c r="I3653">
        <v>0</v>
      </c>
      <c r="J3653">
        <v>0</v>
      </c>
      <c r="K3653">
        <v>4</v>
      </c>
      <c r="L3653">
        <v>0</v>
      </c>
      <c r="M3653">
        <v>1</v>
      </c>
    </row>
    <row r="3654" spans="1:15" x14ac:dyDescent="0.25">
      <c r="A3654" t="str">
        <f t="shared" si="57"/>
        <v>62 DayOctober-December 2024NHS Forth ValleyColorectal</v>
      </c>
      <c r="B3654" t="s">
        <v>262</v>
      </c>
      <c r="C3654" t="s">
        <v>261</v>
      </c>
      <c r="D3654" t="s">
        <v>167</v>
      </c>
      <c r="E3654" t="s">
        <v>26</v>
      </c>
      <c r="F3654">
        <v>41</v>
      </c>
      <c r="G3654" t="s">
        <v>284</v>
      </c>
      <c r="H3654" t="s">
        <v>328</v>
      </c>
      <c r="I3654">
        <v>1</v>
      </c>
      <c r="J3654">
        <v>3.8461538461538498</v>
      </c>
      <c r="K3654">
        <v>25</v>
      </c>
      <c r="L3654">
        <v>2</v>
      </c>
      <c r="M3654">
        <v>8</v>
      </c>
      <c r="O3654">
        <v>22</v>
      </c>
    </row>
    <row r="3655" spans="1:15" x14ac:dyDescent="0.25">
      <c r="A3655" t="str">
        <f t="shared" si="57"/>
        <v>62 DayOctober-December 2024NHS Forth ValleyColorectal (screened excluded)</v>
      </c>
      <c r="B3655" t="s">
        <v>262</v>
      </c>
      <c r="C3655" t="s">
        <v>261</v>
      </c>
      <c r="D3655" t="s">
        <v>167</v>
      </c>
      <c r="E3655" t="s">
        <v>27</v>
      </c>
      <c r="F3655">
        <v>36</v>
      </c>
      <c r="G3655" t="s">
        <v>284</v>
      </c>
      <c r="H3655" t="s">
        <v>326</v>
      </c>
      <c r="I3655">
        <v>0</v>
      </c>
      <c r="J3655">
        <v>0</v>
      </c>
      <c r="K3655">
        <v>21</v>
      </c>
      <c r="L3655">
        <v>1</v>
      </c>
      <c r="M3655">
        <v>8</v>
      </c>
      <c r="O3655">
        <v>22</v>
      </c>
    </row>
    <row r="3656" spans="1:15" x14ac:dyDescent="0.25">
      <c r="A3656" t="str">
        <f t="shared" si="57"/>
        <v>62 DayOctober-December 2024NHS Forth ValleyColorectal (screened only)</v>
      </c>
      <c r="B3656" t="s">
        <v>262</v>
      </c>
      <c r="C3656" t="s">
        <v>261</v>
      </c>
      <c r="D3656" t="s">
        <v>167</v>
      </c>
      <c r="E3656" t="s">
        <v>28</v>
      </c>
      <c r="F3656">
        <v>5</v>
      </c>
      <c r="G3656" t="s">
        <v>266</v>
      </c>
      <c r="H3656" t="s">
        <v>312</v>
      </c>
      <c r="I3656">
        <v>1</v>
      </c>
      <c r="J3656">
        <v>20</v>
      </c>
      <c r="K3656">
        <v>4</v>
      </c>
      <c r="L3656">
        <v>1</v>
      </c>
      <c r="M3656">
        <v>0</v>
      </c>
    </row>
    <row r="3657" spans="1:15" x14ac:dyDescent="0.25">
      <c r="A3657" t="str">
        <f t="shared" si="57"/>
        <v>62 DayOctober-December 2024NHS Forth ValleyHead &amp; Neck</v>
      </c>
      <c r="B3657" t="s">
        <v>262</v>
      </c>
      <c r="C3657" t="s">
        <v>261</v>
      </c>
      <c r="D3657" t="s">
        <v>167</v>
      </c>
      <c r="E3657" t="s">
        <v>29</v>
      </c>
      <c r="F3657">
        <v>12</v>
      </c>
      <c r="G3657" t="s">
        <v>274</v>
      </c>
      <c r="H3657" t="s">
        <v>274</v>
      </c>
      <c r="I3657">
        <v>1</v>
      </c>
      <c r="J3657">
        <v>16.6666666666667</v>
      </c>
      <c r="K3657">
        <v>5</v>
      </c>
      <c r="L3657">
        <v>0</v>
      </c>
      <c r="M3657">
        <v>1</v>
      </c>
    </row>
    <row r="3658" spans="1:15" x14ac:dyDescent="0.25">
      <c r="A3658" t="str">
        <f t="shared" si="57"/>
        <v>62 DayOctober-December 2024NHS Forth ValleyLung</v>
      </c>
      <c r="B3658" t="s">
        <v>262</v>
      </c>
      <c r="C3658" t="s">
        <v>261</v>
      </c>
      <c r="D3658" t="s">
        <v>167</v>
      </c>
      <c r="E3658" t="s">
        <v>30</v>
      </c>
      <c r="F3658">
        <v>82</v>
      </c>
      <c r="G3658" t="s">
        <v>278</v>
      </c>
      <c r="H3658" t="s">
        <v>372</v>
      </c>
      <c r="I3658">
        <v>0</v>
      </c>
      <c r="J3658">
        <v>0</v>
      </c>
      <c r="K3658">
        <v>46</v>
      </c>
      <c r="L3658">
        <v>12</v>
      </c>
      <c r="M3658">
        <v>9</v>
      </c>
      <c r="N3658">
        <v>14</v>
      </c>
      <c r="O3658">
        <v>14</v>
      </c>
    </row>
    <row r="3659" spans="1:15" x14ac:dyDescent="0.25">
      <c r="A3659" t="str">
        <f t="shared" si="57"/>
        <v>62 DayOctober-December 2024NHS Forth ValleyLymphoma</v>
      </c>
      <c r="B3659" t="s">
        <v>262</v>
      </c>
      <c r="C3659" t="s">
        <v>261</v>
      </c>
      <c r="D3659" t="s">
        <v>167</v>
      </c>
      <c r="E3659" t="s">
        <v>31</v>
      </c>
      <c r="F3659">
        <v>25</v>
      </c>
      <c r="G3659" t="s">
        <v>311</v>
      </c>
      <c r="H3659" t="s">
        <v>273</v>
      </c>
      <c r="I3659">
        <v>0</v>
      </c>
      <c r="J3659">
        <v>0</v>
      </c>
      <c r="K3659">
        <v>12</v>
      </c>
      <c r="L3659">
        <v>1</v>
      </c>
      <c r="M3659">
        <v>2</v>
      </c>
    </row>
    <row r="3660" spans="1:15" x14ac:dyDescent="0.25">
      <c r="A3660" t="str">
        <f t="shared" si="57"/>
        <v>62 DayOctober-December 2024NHS Forth ValleyMelanoma</v>
      </c>
      <c r="B3660" t="s">
        <v>262</v>
      </c>
      <c r="C3660" t="s">
        <v>261</v>
      </c>
      <c r="D3660" t="s">
        <v>167</v>
      </c>
      <c r="E3660" t="s">
        <v>32</v>
      </c>
      <c r="F3660">
        <v>18</v>
      </c>
      <c r="G3660" t="s">
        <v>313</v>
      </c>
      <c r="H3660" t="s">
        <v>287</v>
      </c>
      <c r="I3660">
        <v>0</v>
      </c>
      <c r="J3660">
        <v>0</v>
      </c>
      <c r="K3660">
        <v>14</v>
      </c>
      <c r="L3660">
        <v>1</v>
      </c>
      <c r="M3660">
        <v>0</v>
      </c>
    </row>
    <row r="3661" spans="1:15" x14ac:dyDescent="0.25">
      <c r="A3661" t="str">
        <f t="shared" si="57"/>
        <v>62 DayOctober-December 2024NHS Forth ValleyOvarian</v>
      </c>
      <c r="B3661" t="s">
        <v>262</v>
      </c>
      <c r="C3661" t="s">
        <v>261</v>
      </c>
      <c r="D3661" t="s">
        <v>167</v>
      </c>
      <c r="E3661" t="s">
        <v>33</v>
      </c>
      <c r="F3661">
        <v>10</v>
      </c>
      <c r="G3661" t="s">
        <v>313</v>
      </c>
      <c r="H3661" t="s">
        <v>274</v>
      </c>
      <c r="I3661">
        <v>1</v>
      </c>
      <c r="J3661">
        <v>16.6666666666667</v>
      </c>
      <c r="K3661">
        <v>5</v>
      </c>
      <c r="L3661">
        <v>0</v>
      </c>
      <c r="M3661">
        <v>2</v>
      </c>
    </row>
    <row r="3662" spans="1:15" x14ac:dyDescent="0.25">
      <c r="A3662" t="str">
        <f t="shared" si="57"/>
        <v>62 DayOctober-December 2024NHS Forth ValleyUpper GI</v>
      </c>
      <c r="B3662" t="s">
        <v>262</v>
      </c>
      <c r="C3662" t="s">
        <v>261</v>
      </c>
      <c r="D3662" t="s">
        <v>167</v>
      </c>
      <c r="E3662" t="s">
        <v>34</v>
      </c>
      <c r="F3662">
        <v>33</v>
      </c>
      <c r="G3662" t="s">
        <v>324</v>
      </c>
      <c r="H3662" t="s">
        <v>345</v>
      </c>
      <c r="I3662">
        <v>1</v>
      </c>
      <c r="J3662">
        <v>4.3478260869565197</v>
      </c>
      <c r="K3662">
        <v>22</v>
      </c>
      <c r="L3662">
        <v>2</v>
      </c>
      <c r="M3662">
        <v>6</v>
      </c>
      <c r="O3662">
        <v>19</v>
      </c>
    </row>
    <row r="3663" spans="1:15" x14ac:dyDescent="0.25">
      <c r="A3663" t="str">
        <f t="shared" si="57"/>
        <v>62 DayOctober-December 2024NHS Forth ValleyUpper GI - Hepatopancreatobiliary</v>
      </c>
      <c r="B3663" t="s">
        <v>262</v>
      </c>
      <c r="C3663" t="s">
        <v>261</v>
      </c>
      <c r="D3663" t="s">
        <v>167</v>
      </c>
      <c r="E3663" t="s">
        <v>203</v>
      </c>
      <c r="F3663">
        <v>23</v>
      </c>
      <c r="G3663" t="s">
        <v>272</v>
      </c>
      <c r="H3663" t="s">
        <v>334</v>
      </c>
      <c r="I3663">
        <v>1</v>
      </c>
      <c r="J3663">
        <v>6.25</v>
      </c>
      <c r="K3663">
        <v>15</v>
      </c>
      <c r="L3663">
        <v>1</v>
      </c>
      <c r="M3663">
        <v>4</v>
      </c>
      <c r="O3663">
        <v>28</v>
      </c>
    </row>
    <row r="3664" spans="1:15" x14ac:dyDescent="0.25">
      <c r="A3664" t="str">
        <f t="shared" si="57"/>
        <v>62 DayOctober-December 2024NHS Forth ValleyUpper GI - Oesophagogastric</v>
      </c>
      <c r="B3664" t="s">
        <v>262</v>
      </c>
      <c r="C3664" t="s">
        <v>261</v>
      </c>
      <c r="D3664" t="s">
        <v>167</v>
      </c>
      <c r="E3664" t="s">
        <v>204</v>
      </c>
      <c r="F3664">
        <v>10</v>
      </c>
      <c r="G3664" t="s">
        <v>320</v>
      </c>
      <c r="H3664" t="s">
        <v>272</v>
      </c>
      <c r="I3664">
        <v>0</v>
      </c>
      <c r="J3664">
        <v>0</v>
      </c>
      <c r="K3664">
        <v>7</v>
      </c>
      <c r="L3664">
        <v>1</v>
      </c>
      <c r="M3664">
        <v>2</v>
      </c>
    </row>
    <row r="3665" spans="1:15" x14ac:dyDescent="0.25">
      <c r="A3665" t="str">
        <f t="shared" si="57"/>
        <v>62 DayOctober-December 2024NHS Forth ValleyUrological</v>
      </c>
      <c r="B3665" t="s">
        <v>262</v>
      </c>
      <c r="C3665" t="s">
        <v>261</v>
      </c>
      <c r="D3665" t="s">
        <v>167</v>
      </c>
      <c r="E3665" t="s">
        <v>205</v>
      </c>
      <c r="F3665">
        <v>114</v>
      </c>
      <c r="G3665" t="s">
        <v>385</v>
      </c>
      <c r="H3665" t="s">
        <v>358</v>
      </c>
      <c r="I3665">
        <v>0</v>
      </c>
      <c r="J3665">
        <v>0</v>
      </c>
      <c r="K3665">
        <v>62</v>
      </c>
      <c r="L3665">
        <v>18</v>
      </c>
      <c r="M3665">
        <v>12</v>
      </c>
      <c r="N3665">
        <v>17</v>
      </c>
      <c r="O3665">
        <v>18</v>
      </c>
    </row>
    <row r="3666" spans="1:15" x14ac:dyDescent="0.25">
      <c r="A3666" t="str">
        <f t="shared" si="57"/>
        <v>62 DayOctober-December 2024NHS Forth ValleyUrology - Bladder</v>
      </c>
      <c r="B3666" t="s">
        <v>262</v>
      </c>
      <c r="C3666" t="s">
        <v>261</v>
      </c>
      <c r="D3666" t="s">
        <v>167</v>
      </c>
      <c r="E3666" t="s">
        <v>206</v>
      </c>
      <c r="F3666">
        <v>7</v>
      </c>
      <c r="G3666" t="s">
        <v>320</v>
      </c>
      <c r="H3666" t="s">
        <v>313</v>
      </c>
      <c r="I3666">
        <v>0</v>
      </c>
      <c r="J3666">
        <v>0</v>
      </c>
      <c r="K3666">
        <v>4</v>
      </c>
      <c r="L3666">
        <v>0</v>
      </c>
      <c r="M3666">
        <v>1</v>
      </c>
    </row>
    <row r="3667" spans="1:15" x14ac:dyDescent="0.25">
      <c r="A3667" t="str">
        <f t="shared" si="57"/>
        <v>62 DayOctober-December 2024NHS Forth ValleyUrology - Other</v>
      </c>
      <c r="B3667" t="s">
        <v>262</v>
      </c>
      <c r="C3667" t="s">
        <v>261</v>
      </c>
      <c r="D3667" t="s">
        <v>167</v>
      </c>
      <c r="E3667" t="s">
        <v>207</v>
      </c>
      <c r="F3667">
        <v>31</v>
      </c>
      <c r="G3667" t="s">
        <v>307</v>
      </c>
      <c r="H3667" t="s">
        <v>311</v>
      </c>
      <c r="I3667">
        <v>0</v>
      </c>
      <c r="J3667">
        <v>0</v>
      </c>
      <c r="K3667">
        <v>13</v>
      </c>
      <c r="L3667">
        <v>2</v>
      </c>
      <c r="M3667">
        <v>3</v>
      </c>
      <c r="O3667">
        <v>23</v>
      </c>
    </row>
    <row r="3668" spans="1:15" x14ac:dyDescent="0.25">
      <c r="A3668" t="str">
        <f t="shared" si="57"/>
        <v>62 DayOctober-December 2024NHS Forth ValleyUrology - Prostate</v>
      </c>
      <c r="B3668" t="s">
        <v>262</v>
      </c>
      <c r="C3668" t="s">
        <v>261</v>
      </c>
      <c r="D3668" t="s">
        <v>167</v>
      </c>
      <c r="E3668" t="s">
        <v>208</v>
      </c>
      <c r="F3668">
        <v>76</v>
      </c>
      <c r="G3668" t="s">
        <v>380</v>
      </c>
      <c r="H3668" t="s">
        <v>305</v>
      </c>
      <c r="I3668">
        <v>0</v>
      </c>
      <c r="J3668">
        <v>0</v>
      </c>
      <c r="K3668">
        <v>45</v>
      </c>
      <c r="L3668">
        <v>16</v>
      </c>
      <c r="M3668">
        <v>8</v>
      </c>
      <c r="N3668">
        <v>20</v>
      </c>
      <c r="O3668">
        <v>12</v>
      </c>
    </row>
    <row r="3669" spans="1:15" x14ac:dyDescent="0.25">
      <c r="A3669" t="str">
        <f t="shared" si="57"/>
        <v>62 DayOctober-December 2024NHS GrampianAll Cancer Types*</v>
      </c>
      <c r="B3669" t="s">
        <v>262</v>
      </c>
      <c r="C3669" t="s">
        <v>261</v>
      </c>
      <c r="D3669" t="s">
        <v>168</v>
      </c>
      <c r="E3669" t="s">
        <v>198</v>
      </c>
      <c r="F3669">
        <v>795</v>
      </c>
      <c r="G3669" t="s">
        <v>691</v>
      </c>
      <c r="H3669" t="s">
        <v>692</v>
      </c>
      <c r="I3669">
        <v>10</v>
      </c>
      <c r="J3669">
        <v>2.1008403361344499</v>
      </c>
      <c r="K3669">
        <v>466</v>
      </c>
      <c r="L3669">
        <v>73</v>
      </c>
      <c r="M3669">
        <v>242</v>
      </c>
      <c r="N3669">
        <v>21</v>
      </c>
      <c r="O3669">
        <v>21</v>
      </c>
    </row>
    <row r="3670" spans="1:15" x14ac:dyDescent="0.25">
      <c r="A3670" t="str">
        <f t="shared" si="57"/>
        <v>62 DayOctober-December 2024NHS GrampianAll Cancer Types* (screened excluded)</v>
      </c>
      <c r="B3670" t="s">
        <v>262</v>
      </c>
      <c r="C3670" t="s">
        <v>261</v>
      </c>
      <c r="D3670" t="s">
        <v>168</v>
      </c>
      <c r="E3670" t="s">
        <v>199</v>
      </c>
      <c r="F3670">
        <v>702</v>
      </c>
      <c r="G3670" t="s">
        <v>691</v>
      </c>
      <c r="H3670" t="s">
        <v>492</v>
      </c>
      <c r="I3670">
        <v>9</v>
      </c>
      <c r="J3670">
        <v>2.3498694516971299</v>
      </c>
      <c r="K3670">
        <v>374</v>
      </c>
      <c r="L3670">
        <v>45</v>
      </c>
      <c r="M3670">
        <v>181</v>
      </c>
      <c r="N3670">
        <v>24</v>
      </c>
      <c r="O3670">
        <v>21</v>
      </c>
    </row>
    <row r="3671" spans="1:15" x14ac:dyDescent="0.25">
      <c r="A3671" t="str">
        <f t="shared" si="57"/>
        <v>62 DayOctober-December 2024NHS GrampianAll Cancer Types* (screened only)</v>
      </c>
      <c r="B3671" t="s">
        <v>262</v>
      </c>
      <c r="C3671" t="s">
        <v>261</v>
      </c>
      <c r="D3671" t="s">
        <v>168</v>
      </c>
      <c r="E3671" t="s">
        <v>200</v>
      </c>
      <c r="F3671">
        <v>93</v>
      </c>
      <c r="G3671" t="s">
        <v>266</v>
      </c>
      <c r="H3671" t="s">
        <v>361</v>
      </c>
      <c r="I3671">
        <v>1</v>
      </c>
      <c r="J3671">
        <v>1.0752688172042999</v>
      </c>
      <c r="K3671">
        <v>92</v>
      </c>
      <c r="L3671">
        <v>28</v>
      </c>
      <c r="M3671">
        <v>61</v>
      </c>
      <c r="N3671">
        <v>18</v>
      </c>
      <c r="O3671">
        <v>23</v>
      </c>
    </row>
    <row r="3672" spans="1:15" x14ac:dyDescent="0.25">
      <c r="A3672" t="str">
        <f t="shared" si="57"/>
        <v>62 DayOctober-December 2024NHS GrampianBreast</v>
      </c>
      <c r="B3672" t="s">
        <v>262</v>
      </c>
      <c r="C3672" t="s">
        <v>261</v>
      </c>
      <c r="D3672" t="s">
        <v>168</v>
      </c>
      <c r="E3672" t="s">
        <v>22</v>
      </c>
      <c r="F3672">
        <v>142</v>
      </c>
      <c r="G3672" t="s">
        <v>356</v>
      </c>
      <c r="H3672" t="s">
        <v>400</v>
      </c>
      <c r="I3672">
        <v>0</v>
      </c>
      <c r="J3672">
        <v>0</v>
      </c>
      <c r="K3672">
        <v>120</v>
      </c>
      <c r="L3672">
        <v>25</v>
      </c>
      <c r="M3672">
        <v>75</v>
      </c>
      <c r="N3672">
        <v>19</v>
      </c>
      <c r="O3672">
        <v>23</v>
      </c>
    </row>
    <row r="3673" spans="1:15" x14ac:dyDescent="0.25">
      <c r="A3673" t="str">
        <f t="shared" si="57"/>
        <v>62 DayOctober-December 2024NHS GrampianBreast (screened excluded)</v>
      </c>
      <c r="B3673" t="s">
        <v>262</v>
      </c>
      <c r="C3673" t="s">
        <v>261</v>
      </c>
      <c r="D3673" t="s">
        <v>168</v>
      </c>
      <c r="E3673" t="s">
        <v>201</v>
      </c>
      <c r="F3673">
        <v>71</v>
      </c>
      <c r="G3673" t="s">
        <v>356</v>
      </c>
      <c r="H3673" t="s">
        <v>308</v>
      </c>
      <c r="I3673">
        <v>0</v>
      </c>
      <c r="J3673">
        <v>0</v>
      </c>
      <c r="K3673">
        <v>49</v>
      </c>
      <c r="L3673">
        <v>5</v>
      </c>
      <c r="M3673">
        <v>32</v>
      </c>
      <c r="N3673">
        <v>21</v>
      </c>
      <c r="O3673">
        <v>23</v>
      </c>
    </row>
    <row r="3674" spans="1:15" x14ac:dyDescent="0.25">
      <c r="A3674" t="str">
        <f t="shared" si="57"/>
        <v>62 DayOctober-December 2024NHS GrampianBreast (screened only)</v>
      </c>
      <c r="B3674" t="s">
        <v>262</v>
      </c>
      <c r="C3674" t="s">
        <v>261</v>
      </c>
      <c r="D3674" t="s">
        <v>168</v>
      </c>
      <c r="E3674" t="s">
        <v>202</v>
      </c>
      <c r="F3674">
        <v>71</v>
      </c>
      <c r="G3674" t="s">
        <v>266</v>
      </c>
      <c r="H3674" t="s">
        <v>340</v>
      </c>
      <c r="I3674">
        <v>0</v>
      </c>
      <c r="J3674">
        <v>0</v>
      </c>
      <c r="K3674">
        <v>71</v>
      </c>
      <c r="L3674">
        <v>20</v>
      </c>
      <c r="M3674">
        <v>43</v>
      </c>
      <c r="N3674">
        <v>18</v>
      </c>
      <c r="O3674">
        <v>27</v>
      </c>
    </row>
    <row r="3675" spans="1:15" x14ac:dyDescent="0.25">
      <c r="A3675" t="str">
        <f t="shared" si="57"/>
        <v>62 DayOctober-December 2024NHS GrampianCervical</v>
      </c>
      <c r="B3675" t="s">
        <v>262</v>
      </c>
      <c r="C3675" t="s">
        <v>261</v>
      </c>
      <c r="D3675" t="s">
        <v>168</v>
      </c>
      <c r="E3675" t="s">
        <v>23</v>
      </c>
      <c r="F3675">
        <v>12</v>
      </c>
      <c r="G3675" t="s">
        <v>322</v>
      </c>
      <c r="H3675" t="s">
        <v>313</v>
      </c>
      <c r="I3675">
        <v>0</v>
      </c>
      <c r="J3675">
        <v>0</v>
      </c>
      <c r="K3675">
        <v>4</v>
      </c>
      <c r="L3675">
        <v>1</v>
      </c>
      <c r="M3675">
        <v>3</v>
      </c>
      <c r="O3675">
        <v>42</v>
      </c>
    </row>
    <row r="3676" spans="1:15" x14ac:dyDescent="0.25">
      <c r="A3676" t="str">
        <f t="shared" si="57"/>
        <v>62 DayOctober-December 2024NHS GrampianCervical (screened excluded)</v>
      </c>
      <c r="B3676" t="s">
        <v>262</v>
      </c>
      <c r="C3676" t="s">
        <v>261</v>
      </c>
      <c r="D3676" t="s">
        <v>168</v>
      </c>
      <c r="E3676" t="s">
        <v>24</v>
      </c>
      <c r="F3676">
        <v>9</v>
      </c>
      <c r="G3676" t="s">
        <v>322</v>
      </c>
      <c r="H3676" t="s">
        <v>316</v>
      </c>
      <c r="I3676">
        <v>0</v>
      </c>
      <c r="J3676">
        <v>0</v>
      </c>
      <c r="K3676">
        <v>1</v>
      </c>
      <c r="L3676">
        <v>0</v>
      </c>
      <c r="M3676">
        <v>0</v>
      </c>
    </row>
    <row r="3677" spans="1:15" x14ac:dyDescent="0.25">
      <c r="A3677" t="str">
        <f t="shared" si="57"/>
        <v>62 DayOctober-December 2024NHS GrampianCervical (screened only)</v>
      </c>
      <c r="B3677" t="s">
        <v>262</v>
      </c>
      <c r="C3677" t="s">
        <v>261</v>
      </c>
      <c r="D3677" t="s">
        <v>168</v>
      </c>
      <c r="E3677" t="s">
        <v>25</v>
      </c>
      <c r="F3677">
        <v>3</v>
      </c>
      <c r="G3677" t="s">
        <v>266</v>
      </c>
      <c r="H3677" t="s">
        <v>320</v>
      </c>
      <c r="I3677">
        <v>0</v>
      </c>
      <c r="J3677">
        <v>0</v>
      </c>
      <c r="K3677">
        <v>3</v>
      </c>
      <c r="L3677">
        <v>1</v>
      </c>
      <c r="M3677">
        <v>3</v>
      </c>
      <c r="O3677">
        <v>42</v>
      </c>
    </row>
    <row r="3678" spans="1:15" x14ac:dyDescent="0.25">
      <c r="A3678" t="str">
        <f t="shared" si="57"/>
        <v>62 DayOctober-December 2024NHS GrampianColorectal</v>
      </c>
      <c r="B3678" t="s">
        <v>262</v>
      </c>
      <c r="C3678" t="s">
        <v>261</v>
      </c>
      <c r="D3678" t="s">
        <v>168</v>
      </c>
      <c r="E3678" t="s">
        <v>26</v>
      </c>
      <c r="F3678">
        <v>104</v>
      </c>
      <c r="G3678" t="s">
        <v>309</v>
      </c>
      <c r="H3678" t="s">
        <v>293</v>
      </c>
      <c r="I3678">
        <v>3</v>
      </c>
      <c r="J3678">
        <v>4.4776119402985097</v>
      </c>
      <c r="K3678">
        <v>64</v>
      </c>
      <c r="L3678">
        <v>15</v>
      </c>
      <c r="M3678">
        <v>39</v>
      </c>
      <c r="N3678">
        <v>32</v>
      </c>
      <c r="O3678">
        <v>20</v>
      </c>
    </row>
    <row r="3679" spans="1:15" x14ac:dyDescent="0.25">
      <c r="A3679" t="str">
        <f t="shared" si="57"/>
        <v>62 DayOctober-December 2024NHS GrampianColorectal (screened excluded)</v>
      </c>
      <c r="B3679" t="s">
        <v>262</v>
      </c>
      <c r="C3679" t="s">
        <v>261</v>
      </c>
      <c r="D3679" t="s">
        <v>168</v>
      </c>
      <c r="E3679" t="s">
        <v>27</v>
      </c>
      <c r="F3679">
        <v>85</v>
      </c>
      <c r="G3679" t="s">
        <v>309</v>
      </c>
      <c r="H3679" t="s">
        <v>353</v>
      </c>
      <c r="I3679">
        <v>2</v>
      </c>
      <c r="J3679">
        <v>4.1666666666666696</v>
      </c>
      <c r="K3679">
        <v>46</v>
      </c>
      <c r="L3679">
        <v>8</v>
      </c>
      <c r="M3679">
        <v>24</v>
      </c>
      <c r="N3679">
        <v>38</v>
      </c>
      <c r="O3679">
        <v>21</v>
      </c>
    </row>
    <row r="3680" spans="1:15" x14ac:dyDescent="0.25">
      <c r="A3680" t="str">
        <f t="shared" si="57"/>
        <v>62 DayOctober-December 2024NHS GrampianColorectal (screened only)</v>
      </c>
      <c r="B3680" t="s">
        <v>262</v>
      </c>
      <c r="C3680" t="s">
        <v>261</v>
      </c>
      <c r="D3680" t="s">
        <v>168</v>
      </c>
      <c r="E3680" t="s">
        <v>28</v>
      </c>
      <c r="F3680">
        <v>19</v>
      </c>
      <c r="G3680" t="s">
        <v>266</v>
      </c>
      <c r="H3680" t="s">
        <v>286</v>
      </c>
      <c r="I3680">
        <v>1</v>
      </c>
      <c r="J3680">
        <v>5.2631578947368398</v>
      </c>
      <c r="K3680">
        <v>18</v>
      </c>
      <c r="L3680">
        <v>7</v>
      </c>
      <c r="M3680">
        <v>15</v>
      </c>
      <c r="N3680">
        <v>14</v>
      </c>
      <c r="O3680">
        <v>18</v>
      </c>
    </row>
    <row r="3681" spans="1:15" x14ac:dyDescent="0.25">
      <c r="A3681" t="str">
        <f t="shared" si="57"/>
        <v>62 DayOctober-December 2024NHS GrampianHead &amp; Neck</v>
      </c>
      <c r="B3681" t="s">
        <v>262</v>
      </c>
      <c r="C3681" t="s">
        <v>261</v>
      </c>
      <c r="D3681" t="s">
        <v>168</v>
      </c>
      <c r="E3681" t="s">
        <v>29</v>
      </c>
      <c r="F3681">
        <v>21</v>
      </c>
      <c r="G3681" t="s">
        <v>273</v>
      </c>
      <c r="H3681" t="s">
        <v>321</v>
      </c>
      <c r="I3681">
        <v>0</v>
      </c>
      <c r="J3681">
        <v>0</v>
      </c>
      <c r="K3681">
        <v>9</v>
      </c>
      <c r="L3681">
        <v>0</v>
      </c>
      <c r="M3681">
        <v>8</v>
      </c>
      <c r="O3681">
        <v>16</v>
      </c>
    </row>
    <row r="3682" spans="1:15" x14ac:dyDescent="0.25">
      <c r="A3682" t="str">
        <f t="shared" si="57"/>
        <v>62 DayOctober-December 2024NHS GrampianLung</v>
      </c>
      <c r="B3682" t="s">
        <v>262</v>
      </c>
      <c r="C3682" t="s">
        <v>261</v>
      </c>
      <c r="D3682" t="s">
        <v>168</v>
      </c>
      <c r="E3682" t="s">
        <v>30</v>
      </c>
      <c r="F3682">
        <v>112</v>
      </c>
      <c r="G3682" t="s">
        <v>304</v>
      </c>
      <c r="H3682" t="s">
        <v>338</v>
      </c>
      <c r="I3682">
        <v>5</v>
      </c>
      <c r="J3682">
        <v>8.4745762711864394</v>
      </c>
      <c r="K3682">
        <v>54</v>
      </c>
      <c r="L3682">
        <v>8</v>
      </c>
      <c r="M3682">
        <v>18</v>
      </c>
      <c r="N3682">
        <v>10</v>
      </c>
      <c r="O3682">
        <v>18</v>
      </c>
    </row>
    <row r="3683" spans="1:15" x14ac:dyDescent="0.25">
      <c r="A3683" t="str">
        <f t="shared" si="57"/>
        <v>62 DayOctober-December 2024NHS GrampianLymphoma</v>
      </c>
      <c r="B3683" t="s">
        <v>262</v>
      </c>
      <c r="C3683" t="s">
        <v>261</v>
      </c>
      <c r="D3683" t="s">
        <v>168</v>
      </c>
      <c r="E3683" t="s">
        <v>31</v>
      </c>
      <c r="F3683">
        <v>30</v>
      </c>
      <c r="G3683" t="s">
        <v>328</v>
      </c>
      <c r="H3683" t="s">
        <v>313</v>
      </c>
      <c r="I3683">
        <v>0</v>
      </c>
      <c r="J3683">
        <v>0</v>
      </c>
      <c r="K3683">
        <v>4</v>
      </c>
      <c r="L3683">
        <v>0</v>
      </c>
      <c r="M3683">
        <v>0</v>
      </c>
    </row>
    <row r="3684" spans="1:15" x14ac:dyDescent="0.25">
      <c r="A3684" t="str">
        <f t="shared" si="57"/>
        <v>62 DayOctober-December 2024NHS GrampianMelanoma</v>
      </c>
      <c r="B3684" t="s">
        <v>262</v>
      </c>
      <c r="C3684" t="s">
        <v>261</v>
      </c>
      <c r="D3684" t="s">
        <v>168</v>
      </c>
      <c r="E3684" t="s">
        <v>32</v>
      </c>
      <c r="F3684">
        <v>44</v>
      </c>
      <c r="G3684" t="s">
        <v>356</v>
      </c>
      <c r="H3684" t="s">
        <v>356</v>
      </c>
      <c r="I3684">
        <v>0</v>
      </c>
      <c r="J3684">
        <v>0</v>
      </c>
      <c r="K3684">
        <v>22</v>
      </c>
      <c r="L3684">
        <v>5</v>
      </c>
      <c r="M3684">
        <v>0</v>
      </c>
      <c r="N3684">
        <v>145</v>
      </c>
    </row>
    <row r="3685" spans="1:15" x14ac:dyDescent="0.25">
      <c r="A3685" t="str">
        <f t="shared" si="57"/>
        <v>62 DayOctober-December 2024NHS GrampianOvarian</v>
      </c>
      <c r="B3685" t="s">
        <v>262</v>
      </c>
      <c r="C3685" t="s">
        <v>261</v>
      </c>
      <c r="D3685" t="s">
        <v>168</v>
      </c>
      <c r="E3685" t="s">
        <v>33</v>
      </c>
      <c r="F3685">
        <v>15</v>
      </c>
      <c r="G3685" t="s">
        <v>322</v>
      </c>
      <c r="H3685" t="s">
        <v>272</v>
      </c>
      <c r="I3685">
        <v>0</v>
      </c>
      <c r="J3685">
        <v>0</v>
      </c>
      <c r="K3685">
        <v>7</v>
      </c>
      <c r="L3685">
        <v>1</v>
      </c>
      <c r="M3685">
        <v>6</v>
      </c>
      <c r="O3685">
        <v>18</v>
      </c>
    </row>
    <row r="3686" spans="1:15" x14ac:dyDescent="0.25">
      <c r="A3686" t="str">
        <f t="shared" si="57"/>
        <v>62 DayOctober-December 2024NHS GrampianUpper GI</v>
      </c>
      <c r="B3686" t="s">
        <v>262</v>
      </c>
      <c r="C3686" t="s">
        <v>261</v>
      </c>
      <c r="D3686" t="s">
        <v>168</v>
      </c>
      <c r="E3686" t="s">
        <v>34</v>
      </c>
      <c r="F3686">
        <v>84</v>
      </c>
      <c r="G3686" t="s">
        <v>328</v>
      </c>
      <c r="H3686" t="s">
        <v>357</v>
      </c>
      <c r="I3686">
        <v>2</v>
      </c>
      <c r="J3686">
        <v>3.4482758620689702</v>
      </c>
      <c r="K3686">
        <v>56</v>
      </c>
      <c r="L3686">
        <v>2</v>
      </c>
      <c r="M3686">
        <v>16</v>
      </c>
      <c r="O3686">
        <v>19</v>
      </c>
    </row>
    <row r="3687" spans="1:15" x14ac:dyDescent="0.25">
      <c r="A3687" t="str">
        <f t="shared" si="57"/>
        <v>62 DayOctober-December 2024NHS GrampianUpper GI - Hepatopancreatobiliary</v>
      </c>
      <c r="B3687" t="s">
        <v>262</v>
      </c>
      <c r="C3687" t="s">
        <v>261</v>
      </c>
      <c r="D3687" t="s">
        <v>168</v>
      </c>
      <c r="E3687" t="s">
        <v>203</v>
      </c>
      <c r="F3687">
        <v>51</v>
      </c>
      <c r="G3687" t="s">
        <v>334</v>
      </c>
      <c r="H3687" t="s">
        <v>315</v>
      </c>
      <c r="I3687">
        <v>2</v>
      </c>
      <c r="J3687">
        <v>5.71428571428571</v>
      </c>
      <c r="K3687">
        <v>33</v>
      </c>
      <c r="L3687">
        <v>1</v>
      </c>
      <c r="M3687">
        <v>4</v>
      </c>
      <c r="O3687">
        <v>10</v>
      </c>
    </row>
    <row r="3688" spans="1:15" x14ac:dyDescent="0.25">
      <c r="A3688" t="str">
        <f t="shared" si="57"/>
        <v>62 DayOctober-December 2024NHS GrampianUpper GI - Oesophagogastric</v>
      </c>
      <c r="B3688" t="s">
        <v>262</v>
      </c>
      <c r="C3688" t="s">
        <v>261</v>
      </c>
      <c r="D3688" t="s">
        <v>168</v>
      </c>
      <c r="E3688" t="s">
        <v>204</v>
      </c>
      <c r="F3688">
        <v>33</v>
      </c>
      <c r="G3688" t="s">
        <v>324</v>
      </c>
      <c r="H3688" t="s">
        <v>345</v>
      </c>
      <c r="I3688">
        <v>0</v>
      </c>
      <c r="J3688">
        <v>0</v>
      </c>
      <c r="K3688">
        <v>23</v>
      </c>
      <c r="L3688">
        <v>1</v>
      </c>
      <c r="M3688">
        <v>12</v>
      </c>
      <c r="O3688">
        <v>22</v>
      </c>
    </row>
    <row r="3689" spans="1:15" x14ac:dyDescent="0.25">
      <c r="A3689" t="str">
        <f t="shared" si="57"/>
        <v>62 DayOctober-December 2024NHS GrampianUrological</v>
      </c>
      <c r="B3689" t="s">
        <v>262</v>
      </c>
      <c r="C3689" t="s">
        <v>261</v>
      </c>
      <c r="D3689" t="s">
        <v>168</v>
      </c>
      <c r="E3689" t="s">
        <v>205</v>
      </c>
      <c r="F3689">
        <v>231</v>
      </c>
      <c r="G3689" t="s">
        <v>368</v>
      </c>
      <c r="H3689" t="s">
        <v>502</v>
      </c>
      <c r="I3689">
        <v>0</v>
      </c>
      <c r="J3689">
        <v>0</v>
      </c>
      <c r="K3689">
        <v>126</v>
      </c>
      <c r="L3689">
        <v>16</v>
      </c>
      <c r="M3689">
        <v>77</v>
      </c>
      <c r="N3689">
        <v>32</v>
      </c>
      <c r="O3689">
        <v>33</v>
      </c>
    </row>
    <row r="3690" spans="1:15" x14ac:dyDescent="0.25">
      <c r="A3690" t="str">
        <f t="shared" si="57"/>
        <v>62 DayOctober-December 2024NHS GrampianUrology - Bladder</v>
      </c>
      <c r="B3690" t="s">
        <v>262</v>
      </c>
      <c r="C3690" t="s">
        <v>261</v>
      </c>
      <c r="D3690" t="s">
        <v>168</v>
      </c>
      <c r="E3690" t="s">
        <v>206</v>
      </c>
      <c r="F3690">
        <v>41</v>
      </c>
      <c r="G3690" t="s">
        <v>334</v>
      </c>
      <c r="H3690" t="s">
        <v>387</v>
      </c>
      <c r="I3690">
        <v>0</v>
      </c>
      <c r="J3690">
        <v>0</v>
      </c>
      <c r="K3690">
        <v>25</v>
      </c>
      <c r="L3690">
        <v>1</v>
      </c>
      <c r="M3690">
        <v>23</v>
      </c>
      <c r="O3690">
        <v>19</v>
      </c>
    </row>
    <row r="3691" spans="1:15" x14ac:dyDescent="0.25">
      <c r="A3691" t="str">
        <f t="shared" si="57"/>
        <v>62 DayOctober-December 2024NHS GrampianUrology - Other</v>
      </c>
      <c r="B3691" t="s">
        <v>262</v>
      </c>
      <c r="C3691" t="s">
        <v>261</v>
      </c>
      <c r="D3691" t="s">
        <v>168</v>
      </c>
      <c r="E3691" t="s">
        <v>207</v>
      </c>
      <c r="F3691">
        <v>25</v>
      </c>
      <c r="G3691" t="s">
        <v>334</v>
      </c>
      <c r="H3691" t="s">
        <v>321</v>
      </c>
      <c r="I3691">
        <v>0</v>
      </c>
      <c r="J3691">
        <v>0</v>
      </c>
      <c r="K3691">
        <v>9</v>
      </c>
      <c r="L3691">
        <v>0</v>
      </c>
      <c r="M3691">
        <v>8</v>
      </c>
      <c r="O3691">
        <v>35</v>
      </c>
    </row>
    <row r="3692" spans="1:15" x14ac:dyDescent="0.25">
      <c r="A3692" t="str">
        <f t="shared" si="57"/>
        <v>62 DayOctober-December 2024NHS GrampianUrology - Prostate</v>
      </c>
      <c r="B3692" t="s">
        <v>262</v>
      </c>
      <c r="C3692" t="s">
        <v>261</v>
      </c>
      <c r="D3692" t="s">
        <v>168</v>
      </c>
      <c r="E3692" t="s">
        <v>208</v>
      </c>
      <c r="F3692">
        <v>165</v>
      </c>
      <c r="G3692" t="s">
        <v>459</v>
      </c>
      <c r="H3692" t="s">
        <v>466</v>
      </c>
      <c r="I3692">
        <v>0</v>
      </c>
      <c r="J3692">
        <v>0</v>
      </c>
      <c r="K3692">
        <v>92</v>
      </c>
      <c r="L3692">
        <v>15</v>
      </c>
      <c r="M3692">
        <v>46</v>
      </c>
      <c r="N3692">
        <v>34</v>
      </c>
      <c r="O3692">
        <v>36</v>
      </c>
    </row>
    <row r="3693" spans="1:15" x14ac:dyDescent="0.25">
      <c r="A3693" t="str">
        <f t="shared" si="57"/>
        <v>62 DayOctober-December 2024NHS Greater Glasgow &amp; ClydeAll Cancer Types*</v>
      </c>
      <c r="B3693" t="s">
        <v>262</v>
      </c>
      <c r="C3693" t="s">
        <v>261</v>
      </c>
      <c r="D3693" t="s">
        <v>169</v>
      </c>
      <c r="E3693" t="s">
        <v>198</v>
      </c>
      <c r="F3693">
        <v>1645</v>
      </c>
      <c r="G3693" t="s">
        <v>693</v>
      </c>
      <c r="H3693" t="s">
        <v>694</v>
      </c>
      <c r="I3693">
        <v>21</v>
      </c>
      <c r="J3693">
        <v>1.8716577540107</v>
      </c>
      <c r="K3693">
        <v>1101</v>
      </c>
      <c r="L3693">
        <v>219</v>
      </c>
      <c r="M3693">
        <v>287</v>
      </c>
      <c r="N3693">
        <v>14</v>
      </c>
      <c r="O3693">
        <v>16</v>
      </c>
    </row>
    <row r="3694" spans="1:15" x14ac:dyDescent="0.25">
      <c r="A3694" t="str">
        <f t="shared" si="57"/>
        <v>62 DayOctober-December 2024NHS Greater Glasgow &amp; ClydeAll Cancer Types* (screened excluded)</v>
      </c>
      <c r="B3694" t="s">
        <v>262</v>
      </c>
      <c r="C3694" t="s">
        <v>261</v>
      </c>
      <c r="D3694" t="s">
        <v>169</v>
      </c>
      <c r="E3694" t="s">
        <v>199</v>
      </c>
      <c r="F3694">
        <v>1448</v>
      </c>
      <c r="G3694" t="s">
        <v>693</v>
      </c>
      <c r="H3694" t="s">
        <v>695</v>
      </c>
      <c r="I3694">
        <v>21</v>
      </c>
      <c r="J3694">
        <v>2.2702702702702702</v>
      </c>
      <c r="K3694">
        <v>904</v>
      </c>
      <c r="L3694">
        <v>182</v>
      </c>
      <c r="M3694">
        <v>231</v>
      </c>
      <c r="N3694">
        <v>14</v>
      </c>
      <c r="O3694">
        <v>17</v>
      </c>
    </row>
    <row r="3695" spans="1:15" x14ac:dyDescent="0.25">
      <c r="A3695" t="str">
        <f t="shared" si="57"/>
        <v>62 DayOctober-December 2024NHS Greater Glasgow &amp; ClydeAll Cancer Types* (screened only)</v>
      </c>
      <c r="B3695" t="s">
        <v>262</v>
      </c>
      <c r="C3695" t="s">
        <v>261</v>
      </c>
      <c r="D3695" t="s">
        <v>169</v>
      </c>
      <c r="E3695" t="s">
        <v>200</v>
      </c>
      <c r="F3695">
        <v>197</v>
      </c>
      <c r="G3695" t="s">
        <v>266</v>
      </c>
      <c r="H3695" t="s">
        <v>499</v>
      </c>
      <c r="I3695">
        <v>0</v>
      </c>
      <c r="J3695">
        <v>0</v>
      </c>
      <c r="K3695">
        <v>197</v>
      </c>
      <c r="L3695">
        <v>37</v>
      </c>
      <c r="M3695">
        <v>56</v>
      </c>
      <c r="N3695">
        <v>13</v>
      </c>
      <c r="O3695">
        <v>14</v>
      </c>
    </row>
    <row r="3696" spans="1:15" x14ac:dyDescent="0.25">
      <c r="A3696" t="str">
        <f t="shared" si="57"/>
        <v>62 DayOctober-December 2024NHS Greater Glasgow &amp; ClydeBreast</v>
      </c>
      <c r="B3696" t="s">
        <v>262</v>
      </c>
      <c r="C3696" t="s">
        <v>261</v>
      </c>
      <c r="D3696" t="s">
        <v>169</v>
      </c>
      <c r="E3696" t="s">
        <v>22</v>
      </c>
      <c r="F3696">
        <v>392</v>
      </c>
      <c r="G3696" t="s">
        <v>285</v>
      </c>
      <c r="H3696" t="s">
        <v>549</v>
      </c>
      <c r="I3696">
        <v>0</v>
      </c>
      <c r="J3696">
        <v>0</v>
      </c>
      <c r="K3696">
        <v>338</v>
      </c>
      <c r="L3696">
        <v>58</v>
      </c>
      <c r="M3696">
        <v>91</v>
      </c>
      <c r="N3696">
        <v>12</v>
      </c>
      <c r="O3696">
        <v>12</v>
      </c>
    </row>
    <row r="3697" spans="1:15" x14ac:dyDescent="0.25">
      <c r="A3697" t="str">
        <f t="shared" si="57"/>
        <v>62 DayOctober-December 2024NHS Greater Glasgow &amp; ClydeBreast (screened excluded)</v>
      </c>
      <c r="B3697" t="s">
        <v>262</v>
      </c>
      <c r="C3697" t="s">
        <v>261</v>
      </c>
      <c r="D3697" t="s">
        <v>169</v>
      </c>
      <c r="E3697" t="s">
        <v>201</v>
      </c>
      <c r="F3697">
        <v>230</v>
      </c>
      <c r="G3697" t="s">
        <v>285</v>
      </c>
      <c r="H3697" t="s">
        <v>542</v>
      </c>
      <c r="I3697">
        <v>0</v>
      </c>
      <c r="J3697">
        <v>0</v>
      </c>
      <c r="K3697">
        <v>176</v>
      </c>
      <c r="L3697">
        <v>31</v>
      </c>
      <c r="M3697">
        <v>52</v>
      </c>
      <c r="N3697">
        <v>11</v>
      </c>
      <c r="O3697">
        <v>10</v>
      </c>
    </row>
    <row r="3698" spans="1:15" x14ac:dyDescent="0.25">
      <c r="A3698" t="str">
        <f t="shared" si="57"/>
        <v>62 DayOctober-December 2024NHS Greater Glasgow &amp; ClydeBreast (screened only)</v>
      </c>
      <c r="B3698" t="s">
        <v>262</v>
      </c>
      <c r="C3698" t="s">
        <v>261</v>
      </c>
      <c r="D3698" t="s">
        <v>169</v>
      </c>
      <c r="E3698" t="s">
        <v>202</v>
      </c>
      <c r="F3698">
        <v>162</v>
      </c>
      <c r="G3698" t="s">
        <v>266</v>
      </c>
      <c r="H3698" t="s">
        <v>525</v>
      </c>
      <c r="I3698">
        <v>0</v>
      </c>
      <c r="J3698">
        <v>0</v>
      </c>
      <c r="K3698">
        <v>162</v>
      </c>
      <c r="L3698">
        <v>27</v>
      </c>
      <c r="M3698">
        <v>39</v>
      </c>
      <c r="N3698">
        <v>13</v>
      </c>
      <c r="O3698">
        <v>12</v>
      </c>
    </row>
    <row r="3699" spans="1:15" x14ac:dyDescent="0.25">
      <c r="A3699" t="str">
        <f t="shared" si="57"/>
        <v>62 DayOctober-December 2024NHS Greater Glasgow &amp; ClydeCervical</v>
      </c>
      <c r="B3699" t="s">
        <v>262</v>
      </c>
      <c r="C3699" t="s">
        <v>261</v>
      </c>
      <c r="D3699" t="s">
        <v>169</v>
      </c>
      <c r="E3699" t="s">
        <v>23</v>
      </c>
      <c r="F3699">
        <v>16</v>
      </c>
      <c r="G3699" t="s">
        <v>306</v>
      </c>
      <c r="H3699" t="s">
        <v>287</v>
      </c>
      <c r="I3699">
        <v>0</v>
      </c>
      <c r="J3699">
        <v>0</v>
      </c>
      <c r="K3699">
        <v>14</v>
      </c>
      <c r="L3699">
        <v>2</v>
      </c>
      <c r="M3699">
        <v>4</v>
      </c>
      <c r="O3699">
        <v>22</v>
      </c>
    </row>
    <row r="3700" spans="1:15" x14ac:dyDescent="0.25">
      <c r="A3700" t="str">
        <f t="shared" si="57"/>
        <v>62 DayOctober-December 2024NHS Greater Glasgow &amp; ClydeCervical (screened excluded)</v>
      </c>
      <c r="B3700" t="s">
        <v>262</v>
      </c>
      <c r="C3700" t="s">
        <v>261</v>
      </c>
      <c r="D3700" t="s">
        <v>169</v>
      </c>
      <c r="E3700" t="s">
        <v>24</v>
      </c>
      <c r="F3700">
        <v>10</v>
      </c>
      <c r="G3700" t="s">
        <v>306</v>
      </c>
      <c r="H3700" t="s">
        <v>322</v>
      </c>
      <c r="I3700">
        <v>0</v>
      </c>
      <c r="J3700">
        <v>0</v>
      </c>
      <c r="K3700">
        <v>8</v>
      </c>
      <c r="L3700">
        <v>2</v>
      </c>
      <c r="M3700">
        <v>1</v>
      </c>
    </row>
    <row r="3701" spans="1:15" x14ac:dyDescent="0.25">
      <c r="A3701" t="str">
        <f t="shared" si="57"/>
        <v>62 DayOctober-December 2024NHS Greater Glasgow &amp; ClydeCervical (screened only)</v>
      </c>
      <c r="B3701" t="s">
        <v>262</v>
      </c>
      <c r="C3701" t="s">
        <v>261</v>
      </c>
      <c r="D3701" t="s">
        <v>169</v>
      </c>
      <c r="E3701" t="s">
        <v>25</v>
      </c>
      <c r="F3701">
        <v>6</v>
      </c>
      <c r="G3701" t="s">
        <v>266</v>
      </c>
      <c r="H3701" t="s">
        <v>274</v>
      </c>
      <c r="I3701">
        <v>0</v>
      </c>
      <c r="J3701">
        <v>0</v>
      </c>
      <c r="K3701">
        <v>6</v>
      </c>
      <c r="L3701">
        <v>0</v>
      </c>
      <c r="M3701">
        <v>3</v>
      </c>
      <c r="O3701">
        <v>26</v>
      </c>
    </row>
    <row r="3702" spans="1:15" x14ac:dyDescent="0.25">
      <c r="A3702" t="str">
        <f t="shared" si="57"/>
        <v>62 DayOctober-December 2024NHS Greater Glasgow &amp; ClydeColorectal</v>
      </c>
      <c r="B3702" t="s">
        <v>262</v>
      </c>
      <c r="C3702" t="s">
        <v>261</v>
      </c>
      <c r="D3702" t="s">
        <v>169</v>
      </c>
      <c r="E3702" t="s">
        <v>26</v>
      </c>
      <c r="F3702">
        <v>211</v>
      </c>
      <c r="G3702" t="s">
        <v>369</v>
      </c>
      <c r="H3702" t="s">
        <v>440</v>
      </c>
      <c r="I3702">
        <v>4</v>
      </c>
      <c r="J3702">
        <v>2.3121387283237</v>
      </c>
      <c r="K3702">
        <v>169</v>
      </c>
      <c r="L3702">
        <v>27</v>
      </c>
      <c r="M3702">
        <v>72</v>
      </c>
      <c r="N3702">
        <v>17</v>
      </c>
      <c r="O3702">
        <v>21</v>
      </c>
    </row>
    <row r="3703" spans="1:15" x14ac:dyDescent="0.25">
      <c r="A3703" t="str">
        <f t="shared" si="57"/>
        <v>62 DayOctober-December 2024NHS Greater Glasgow &amp; ClydeColorectal (screened excluded)</v>
      </c>
      <c r="B3703" t="s">
        <v>262</v>
      </c>
      <c r="C3703" t="s">
        <v>261</v>
      </c>
      <c r="D3703" t="s">
        <v>169</v>
      </c>
      <c r="E3703" t="s">
        <v>27</v>
      </c>
      <c r="F3703">
        <v>182</v>
      </c>
      <c r="G3703" t="s">
        <v>369</v>
      </c>
      <c r="H3703" t="s">
        <v>420</v>
      </c>
      <c r="I3703">
        <v>4</v>
      </c>
      <c r="J3703">
        <v>2.7777777777777799</v>
      </c>
      <c r="K3703">
        <v>140</v>
      </c>
      <c r="L3703">
        <v>17</v>
      </c>
      <c r="M3703">
        <v>58</v>
      </c>
      <c r="N3703">
        <v>23</v>
      </c>
      <c r="O3703">
        <v>21</v>
      </c>
    </row>
    <row r="3704" spans="1:15" x14ac:dyDescent="0.25">
      <c r="A3704" t="str">
        <f t="shared" si="57"/>
        <v>62 DayOctober-December 2024NHS Greater Glasgow &amp; ClydeColorectal (screened only)</v>
      </c>
      <c r="B3704" t="s">
        <v>262</v>
      </c>
      <c r="C3704" t="s">
        <v>261</v>
      </c>
      <c r="D3704" t="s">
        <v>169</v>
      </c>
      <c r="E3704" t="s">
        <v>28</v>
      </c>
      <c r="F3704">
        <v>29</v>
      </c>
      <c r="G3704" t="s">
        <v>266</v>
      </c>
      <c r="H3704" t="s">
        <v>344</v>
      </c>
      <c r="I3704">
        <v>0</v>
      </c>
      <c r="J3704">
        <v>0</v>
      </c>
      <c r="K3704">
        <v>29</v>
      </c>
      <c r="L3704">
        <v>10</v>
      </c>
      <c r="M3704">
        <v>14</v>
      </c>
      <c r="N3704">
        <v>12</v>
      </c>
      <c r="O3704">
        <v>20</v>
      </c>
    </row>
    <row r="3705" spans="1:15" x14ac:dyDescent="0.25">
      <c r="A3705" t="str">
        <f t="shared" si="57"/>
        <v>62 DayOctober-December 2024NHS Greater Glasgow &amp; ClydeHead &amp; Neck</v>
      </c>
      <c r="B3705" t="s">
        <v>262</v>
      </c>
      <c r="C3705" t="s">
        <v>261</v>
      </c>
      <c r="D3705" t="s">
        <v>169</v>
      </c>
      <c r="E3705" t="s">
        <v>29</v>
      </c>
      <c r="F3705">
        <v>74</v>
      </c>
      <c r="G3705" t="s">
        <v>286</v>
      </c>
      <c r="H3705" t="s">
        <v>488</v>
      </c>
      <c r="I3705">
        <v>1</v>
      </c>
      <c r="J3705">
        <v>1.8181818181818199</v>
      </c>
      <c r="K3705">
        <v>54</v>
      </c>
      <c r="L3705">
        <v>8</v>
      </c>
      <c r="M3705">
        <v>18</v>
      </c>
      <c r="N3705">
        <v>6</v>
      </c>
      <c r="O3705">
        <v>20</v>
      </c>
    </row>
    <row r="3706" spans="1:15" x14ac:dyDescent="0.25">
      <c r="A3706" t="str">
        <f t="shared" si="57"/>
        <v>62 DayOctober-December 2024NHS Greater Glasgow &amp; ClydeLung</v>
      </c>
      <c r="B3706" t="s">
        <v>262</v>
      </c>
      <c r="C3706" t="s">
        <v>261</v>
      </c>
      <c r="D3706" t="s">
        <v>169</v>
      </c>
      <c r="E3706" t="s">
        <v>30</v>
      </c>
      <c r="F3706">
        <v>282</v>
      </c>
      <c r="G3706" t="s">
        <v>367</v>
      </c>
      <c r="H3706" t="s">
        <v>270</v>
      </c>
      <c r="I3706">
        <v>7</v>
      </c>
      <c r="J3706">
        <v>5.6</v>
      </c>
      <c r="K3706">
        <v>118</v>
      </c>
      <c r="L3706">
        <v>21</v>
      </c>
      <c r="M3706">
        <v>28</v>
      </c>
      <c r="N3706">
        <v>12</v>
      </c>
      <c r="O3706">
        <v>15</v>
      </c>
    </row>
    <row r="3707" spans="1:15" x14ac:dyDescent="0.25">
      <c r="A3707" t="str">
        <f t="shared" si="57"/>
        <v>62 DayOctober-December 2024NHS Greater Glasgow &amp; ClydeLymphoma</v>
      </c>
      <c r="B3707" t="s">
        <v>262</v>
      </c>
      <c r="C3707" t="s">
        <v>261</v>
      </c>
      <c r="D3707" t="s">
        <v>169</v>
      </c>
      <c r="E3707" t="s">
        <v>31</v>
      </c>
      <c r="F3707">
        <v>41</v>
      </c>
      <c r="G3707" t="s">
        <v>302</v>
      </c>
      <c r="H3707" t="s">
        <v>330</v>
      </c>
      <c r="I3707">
        <v>0</v>
      </c>
      <c r="J3707">
        <v>0</v>
      </c>
      <c r="K3707">
        <v>24</v>
      </c>
      <c r="L3707">
        <v>4</v>
      </c>
      <c r="M3707">
        <v>3</v>
      </c>
      <c r="N3707">
        <v>14</v>
      </c>
      <c r="O3707">
        <v>33</v>
      </c>
    </row>
    <row r="3708" spans="1:15" x14ac:dyDescent="0.25">
      <c r="A3708" t="str">
        <f t="shared" si="57"/>
        <v>62 DayOctober-December 2024NHS Greater Glasgow &amp; ClydeMelanoma</v>
      </c>
      <c r="B3708" t="s">
        <v>262</v>
      </c>
      <c r="C3708" t="s">
        <v>261</v>
      </c>
      <c r="D3708" t="s">
        <v>169</v>
      </c>
      <c r="E3708" t="s">
        <v>32</v>
      </c>
      <c r="F3708">
        <v>99</v>
      </c>
      <c r="G3708" t="s">
        <v>309</v>
      </c>
      <c r="H3708" t="s">
        <v>358</v>
      </c>
      <c r="I3708">
        <v>0</v>
      </c>
      <c r="J3708">
        <v>0</v>
      </c>
      <c r="K3708">
        <v>62</v>
      </c>
      <c r="L3708">
        <v>7</v>
      </c>
      <c r="M3708">
        <v>1</v>
      </c>
      <c r="N3708">
        <v>22</v>
      </c>
    </row>
    <row r="3709" spans="1:15" x14ac:dyDescent="0.25">
      <c r="A3709" t="str">
        <f t="shared" si="57"/>
        <v>62 DayOctober-December 2024NHS Greater Glasgow &amp; ClydeOvarian</v>
      </c>
      <c r="B3709" t="s">
        <v>262</v>
      </c>
      <c r="C3709" t="s">
        <v>261</v>
      </c>
      <c r="D3709" t="s">
        <v>169</v>
      </c>
      <c r="E3709" t="s">
        <v>33</v>
      </c>
      <c r="F3709">
        <v>30</v>
      </c>
      <c r="G3709" t="s">
        <v>334</v>
      </c>
      <c r="H3709" t="s">
        <v>287</v>
      </c>
      <c r="I3709">
        <v>0</v>
      </c>
      <c r="J3709">
        <v>0</v>
      </c>
      <c r="K3709">
        <v>14</v>
      </c>
      <c r="L3709">
        <v>2</v>
      </c>
      <c r="M3709">
        <v>3</v>
      </c>
      <c r="O3709">
        <v>15</v>
      </c>
    </row>
    <row r="3710" spans="1:15" x14ac:dyDescent="0.25">
      <c r="A3710" t="str">
        <f t="shared" si="57"/>
        <v>62 DayOctober-December 2024NHS Greater Glasgow &amp; ClydeUpper GI</v>
      </c>
      <c r="B3710" t="s">
        <v>262</v>
      </c>
      <c r="C3710" t="s">
        <v>261</v>
      </c>
      <c r="D3710" t="s">
        <v>169</v>
      </c>
      <c r="E3710" t="s">
        <v>34</v>
      </c>
      <c r="F3710">
        <v>128</v>
      </c>
      <c r="G3710" t="s">
        <v>296</v>
      </c>
      <c r="H3710" t="s">
        <v>485</v>
      </c>
      <c r="I3710">
        <v>3</v>
      </c>
      <c r="J3710">
        <v>2.9702970297029698</v>
      </c>
      <c r="K3710">
        <v>98</v>
      </c>
      <c r="L3710">
        <v>10</v>
      </c>
      <c r="M3710">
        <v>17</v>
      </c>
      <c r="N3710">
        <v>10</v>
      </c>
      <c r="O3710">
        <v>25</v>
      </c>
    </row>
    <row r="3711" spans="1:15" x14ac:dyDescent="0.25">
      <c r="A3711" t="str">
        <f t="shared" si="57"/>
        <v>62 DayOctober-December 2024NHS Greater Glasgow &amp; ClydeUpper GI - Hepatopancreatobiliary</v>
      </c>
      <c r="B3711" t="s">
        <v>262</v>
      </c>
      <c r="C3711" t="s">
        <v>261</v>
      </c>
      <c r="D3711" t="s">
        <v>169</v>
      </c>
      <c r="E3711" t="s">
        <v>203</v>
      </c>
      <c r="F3711">
        <v>65</v>
      </c>
      <c r="G3711" t="s">
        <v>302</v>
      </c>
      <c r="H3711" t="s">
        <v>353</v>
      </c>
      <c r="I3711">
        <v>2</v>
      </c>
      <c r="J3711">
        <v>4.1666666666666696</v>
      </c>
      <c r="K3711">
        <v>46</v>
      </c>
      <c r="L3711">
        <v>5</v>
      </c>
      <c r="M3711">
        <v>10</v>
      </c>
      <c r="N3711">
        <v>12</v>
      </c>
      <c r="O3711">
        <v>26</v>
      </c>
    </row>
    <row r="3712" spans="1:15" x14ac:dyDescent="0.25">
      <c r="A3712" t="str">
        <f t="shared" si="57"/>
        <v>62 DayOctober-December 2024NHS Greater Glasgow &amp; ClydeUpper GI - Oesophagogastric</v>
      </c>
      <c r="B3712" t="s">
        <v>262</v>
      </c>
      <c r="C3712" t="s">
        <v>261</v>
      </c>
      <c r="D3712" t="s">
        <v>169</v>
      </c>
      <c r="E3712" t="s">
        <v>204</v>
      </c>
      <c r="F3712">
        <v>63</v>
      </c>
      <c r="G3712" t="s">
        <v>324</v>
      </c>
      <c r="H3712" t="s">
        <v>304</v>
      </c>
      <c r="I3712">
        <v>1</v>
      </c>
      <c r="J3712">
        <v>1.88679245283019</v>
      </c>
      <c r="K3712">
        <v>52</v>
      </c>
      <c r="L3712">
        <v>5</v>
      </c>
      <c r="M3712">
        <v>7</v>
      </c>
      <c r="N3712">
        <v>9</v>
      </c>
      <c r="O3712">
        <v>14</v>
      </c>
    </row>
    <row r="3713" spans="1:15" x14ac:dyDescent="0.25">
      <c r="A3713" t="str">
        <f t="shared" si="57"/>
        <v>62 DayOctober-December 2024NHS Greater Glasgow &amp; ClydeUrological</v>
      </c>
      <c r="B3713" t="s">
        <v>262</v>
      </c>
      <c r="C3713" t="s">
        <v>261</v>
      </c>
      <c r="D3713" t="s">
        <v>169</v>
      </c>
      <c r="E3713" t="s">
        <v>205</v>
      </c>
      <c r="F3713">
        <v>372</v>
      </c>
      <c r="G3713" t="s">
        <v>501</v>
      </c>
      <c r="H3713" t="s">
        <v>650</v>
      </c>
      <c r="I3713">
        <v>6</v>
      </c>
      <c r="J3713">
        <v>2.7777777777777799</v>
      </c>
      <c r="K3713">
        <v>210</v>
      </c>
      <c r="L3713">
        <v>80</v>
      </c>
      <c r="M3713">
        <v>50</v>
      </c>
      <c r="N3713">
        <v>14</v>
      </c>
      <c r="O3713">
        <v>19</v>
      </c>
    </row>
    <row r="3714" spans="1:15" x14ac:dyDescent="0.25">
      <c r="A3714" t="str">
        <f t="shared" si="57"/>
        <v>62 DayOctober-December 2024NHS Greater Glasgow &amp; ClydeUrology - Bladder</v>
      </c>
      <c r="B3714" t="s">
        <v>262</v>
      </c>
      <c r="C3714" t="s">
        <v>261</v>
      </c>
      <c r="D3714" t="s">
        <v>169</v>
      </c>
      <c r="E3714" t="s">
        <v>206</v>
      </c>
      <c r="F3714">
        <v>28</v>
      </c>
      <c r="G3714" t="s">
        <v>274</v>
      </c>
      <c r="H3714" t="s">
        <v>356</v>
      </c>
      <c r="I3714">
        <v>2</v>
      </c>
      <c r="J3714">
        <v>9.0909090909090899</v>
      </c>
      <c r="K3714">
        <v>20</v>
      </c>
      <c r="L3714">
        <v>5</v>
      </c>
      <c r="M3714">
        <v>1</v>
      </c>
      <c r="N3714">
        <v>42</v>
      </c>
    </row>
    <row r="3715" spans="1:15" x14ac:dyDescent="0.25">
      <c r="A3715" t="str">
        <f t="shared" ref="A3715:A3778" si="58">CONCATENATE(B3715,C3715,D3715,E3715)</f>
        <v>62 DayOctober-December 2024NHS Greater Glasgow &amp; ClydeUrology - Other</v>
      </c>
      <c r="B3715" t="s">
        <v>262</v>
      </c>
      <c r="C3715" t="s">
        <v>261</v>
      </c>
      <c r="D3715" t="s">
        <v>169</v>
      </c>
      <c r="E3715" t="s">
        <v>207</v>
      </c>
      <c r="F3715">
        <v>96</v>
      </c>
      <c r="G3715" t="s">
        <v>442</v>
      </c>
      <c r="H3715" t="s">
        <v>278</v>
      </c>
      <c r="I3715">
        <v>4</v>
      </c>
      <c r="J3715">
        <v>11.1111111111111</v>
      </c>
      <c r="K3715">
        <v>32</v>
      </c>
      <c r="L3715">
        <v>4</v>
      </c>
      <c r="M3715">
        <v>14</v>
      </c>
      <c r="N3715">
        <v>32</v>
      </c>
      <c r="O3715">
        <v>16</v>
      </c>
    </row>
    <row r="3716" spans="1:15" x14ac:dyDescent="0.25">
      <c r="A3716" t="str">
        <f t="shared" si="58"/>
        <v>62 DayOctober-December 2024NHS Greater Glasgow &amp; ClydeUrology - Prostate</v>
      </c>
      <c r="B3716" t="s">
        <v>262</v>
      </c>
      <c r="C3716" t="s">
        <v>261</v>
      </c>
      <c r="D3716" t="s">
        <v>169</v>
      </c>
      <c r="E3716" t="s">
        <v>208</v>
      </c>
      <c r="F3716">
        <v>248</v>
      </c>
      <c r="G3716" t="s">
        <v>402</v>
      </c>
      <c r="H3716" t="s">
        <v>481</v>
      </c>
      <c r="I3716">
        <v>0</v>
      </c>
      <c r="J3716">
        <v>0</v>
      </c>
      <c r="K3716">
        <v>158</v>
      </c>
      <c r="L3716">
        <v>71</v>
      </c>
      <c r="M3716">
        <v>35</v>
      </c>
      <c r="N3716">
        <v>14</v>
      </c>
      <c r="O3716">
        <v>22</v>
      </c>
    </row>
    <row r="3717" spans="1:15" x14ac:dyDescent="0.25">
      <c r="A3717" t="str">
        <f t="shared" si="58"/>
        <v>62 DayOctober-December 2024NHS HighlandAll Cancer Types*</v>
      </c>
      <c r="B3717" t="s">
        <v>262</v>
      </c>
      <c r="C3717" t="s">
        <v>261</v>
      </c>
      <c r="D3717" t="s">
        <v>170</v>
      </c>
      <c r="E3717" t="s">
        <v>198</v>
      </c>
      <c r="F3717">
        <v>413</v>
      </c>
      <c r="G3717" t="s">
        <v>402</v>
      </c>
      <c r="H3717" t="s">
        <v>696</v>
      </c>
      <c r="I3717">
        <v>4</v>
      </c>
      <c r="J3717">
        <v>1.2383900928792599</v>
      </c>
      <c r="K3717">
        <v>319</v>
      </c>
      <c r="L3717">
        <v>78</v>
      </c>
      <c r="M3717">
        <v>81</v>
      </c>
      <c r="N3717">
        <v>15</v>
      </c>
      <c r="O3717">
        <v>26</v>
      </c>
    </row>
    <row r="3718" spans="1:15" x14ac:dyDescent="0.25">
      <c r="A3718" t="str">
        <f t="shared" si="58"/>
        <v>62 DayOctober-December 2024NHS HighlandAll Cancer Types* (screened excluded)</v>
      </c>
      <c r="B3718" t="s">
        <v>262</v>
      </c>
      <c r="C3718" t="s">
        <v>261</v>
      </c>
      <c r="D3718" t="s">
        <v>170</v>
      </c>
      <c r="E3718" t="s">
        <v>199</v>
      </c>
      <c r="F3718">
        <v>359</v>
      </c>
      <c r="G3718" t="s">
        <v>402</v>
      </c>
      <c r="H3718" t="s">
        <v>697</v>
      </c>
      <c r="I3718">
        <v>4</v>
      </c>
      <c r="J3718">
        <v>1.4869888475836399</v>
      </c>
      <c r="K3718">
        <v>265</v>
      </c>
      <c r="L3718">
        <v>64</v>
      </c>
      <c r="M3718">
        <v>68</v>
      </c>
      <c r="N3718">
        <v>14</v>
      </c>
      <c r="O3718">
        <v>26</v>
      </c>
    </row>
    <row r="3719" spans="1:15" x14ac:dyDescent="0.25">
      <c r="A3719" t="str">
        <f t="shared" si="58"/>
        <v>62 DayOctober-December 2024NHS HighlandAll Cancer Types* (screened only)</v>
      </c>
      <c r="B3719" t="s">
        <v>262</v>
      </c>
      <c r="C3719" t="s">
        <v>261</v>
      </c>
      <c r="D3719" t="s">
        <v>170</v>
      </c>
      <c r="E3719" t="s">
        <v>200</v>
      </c>
      <c r="F3719">
        <v>54</v>
      </c>
      <c r="G3719" t="s">
        <v>266</v>
      </c>
      <c r="H3719" t="s">
        <v>285</v>
      </c>
      <c r="I3719">
        <v>0</v>
      </c>
      <c r="J3719">
        <v>0</v>
      </c>
      <c r="K3719">
        <v>54</v>
      </c>
      <c r="L3719">
        <v>14</v>
      </c>
      <c r="M3719">
        <v>13</v>
      </c>
      <c r="N3719">
        <v>16</v>
      </c>
      <c r="O3719">
        <v>20</v>
      </c>
    </row>
    <row r="3720" spans="1:15" x14ac:dyDescent="0.25">
      <c r="A3720" t="str">
        <f t="shared" si="58"/>
        <v>62 DayOctober-December 2024NHS HighlandBreast</v>
      </c>
      <c r="B3720" t="s">
        <v>262</v>
      </c>
      <c r="C3720" t="s">
        <v>261</v>
      </c>
      <c r="D3720" t="s">
        <v>170</v>
      </c>
      <c r="E3720" t="s">
        <v>22</v>
      </c>
      <c r="F3720">
        <v>100</v>
      </c>
      <c r="G3720" t="s">
        <v>311</v>
      </c>
      <c r="H3720" t="s">
        <v>634</v>
      </c>
      <c r="I3720">
        <v>0</v>
      </c>
      <c r="J3720">
        <v>0</v>
      </c>
      <c r="K3720">
        <v>87</v>
      </c>
      <c r="L3720">
        <v>16</v>
      </c>
      <c r="M3720">
        <v>17</v>
      </c>
      <c r="N3720">
        <v>15</v>
      </c>
      <c r="O3720">
        <v>26</v>
      </c>
    </row>
    <row r="3721" spans="1:15" x14ac:dyDescent="0.25">
      <c r="A3721" t="str">
        <f t="shared" si="58"/>
        <v>62 DayOctober-December 2024NHS HighlandBreast (screened excluded)</v>
      </c>
      <c r="B3721" t="s">
        <v>262</v>
      </c>
      <c r="C3721" t="s">
        <v>261</v>
      </c>
      <c r="D3721" t="s">
        <v>170</v>
      </c>
      <c r="E3721" t="s">
        <v>201</v>
      </c>
      <c r="F3721">
        <v>59</v>
      </c>
      <c r="G3721" t="s">
        <v>311</v>
      </c>
      <c r="H3721" t="s">
        <v>372</v>
      </c>
      <c r="I3721">
        <v>0</v>
      </c>
      <c r="J3721">
        <v>0</v>
      </c>
      <c r="K3721">
        <v>46</v>
      </c>
      <c r="L3721">
        <v>9</v>
      </c>
      <c r="M3721">
        <v>12</v>
      </c>
      <c r="N3721">
        <v>12</v>
      </c>
      <c r="O3721">
        <v>27</v>
      </c>
    </row>
    <row r="3722" spans="1:15" x14ac:dyDescent="0.25">
      <c r="A3722" t="str">
        <f t="shared" si="58"/>
        <v>62 DayOctober-December 2024NHS HighlandBreast (screened only)</v>
      </c>
      <c r="B3722" t="s">
        <v>262</v>
      </c>
      <c r="C3722" t="s">
        <v>261</v>
      </c>
      <c r="D3722" t="s">
        <v>170</v>
      </c>
      <c r="E3722" t="s">
        <v>202</v>
      </c>
      <c r="F3722">
        <v>41</v>
      </c>
      <c r="G3722" t="s">
        <v>266</v>
      </c>
      <c r="H3722" t="s">
        <v>329</v>
      </c>
      <c r="I3722">
        <v>0</v>
      </c>
      <c r="J3722">
        <v>0</v>
      </c>
      <c r="K3722">
        <v>41</v>
      </c>
      <c r="L3722">
        <v>7</v>
      </c>
      <c r="M3722">
        <v>5</v>
      </c>
      <c r="N3722">
        <v>17</v>
      </c>
      <c r="O3722">
        <v>20</v>
      </c>
    </row>
    <row r="3723" spans="1:15" x14ac:dyDescent="0.25">
      <c r="A3723" t="str">
        <f t="shared" si="58"/>
        <v>62 DayOctober-December 2024NHS HighlandCervical</v>
      </c>
      <c r="B3723" t="s">
        <v>262</v>
      </c>
      <c r="C3723" t="s">
        <v>261</v>
      </c>
      <c r="D3723" t="s">
        <v>170</v>
      </c>
      <c r="E3723" t="s">
        <v>23</v>
      </c>
      <c r="F3723">
        <v>7</v>
      </c>
      <c r="G3723" t="s">
        <v>316</v>
      </c>
      <c r="H3723" t="s">
        <v>274</v>
      </c>
      <c r="I3723">
        <v>0</v>
      </c>
      <c r="J3723">
        <v>0</v>
      </c>
      <c r="K3723">
        <v>6</v>
      </c>
      <c r="L3723">
        <v>1</v>
      </c>
      <c r="M3723">
        <v>0</v>
      </c>
    </row>
    <row r="3724" spans="1:15" x14ac:dyDescent="0.25">
      <c r="A3724" t="str">
        <f t="shared" si="58"/>
        <v>62 DayOctober-December 2024NHS HighlandCervical (screened excluded)</v>
      </c>
      <c r="B3724" t="s">
        <v>262</v>
      </c>
      <c r="C3724" t="s">
        <v>261</v>
      </c>
      <c r="D3724" t="s">
        <v>170</v>
      </c>
      <c r="E3724" t="s">
        <v>24</v>
      </c>
      <c r="F3724">
        <v>5</v>
      </c>
      <c r="G3724" t="s">
        <v>316</v>
      </c>
      <c r="H3724" t="s">
        <v>313</v>
      </c>
      <c r="I3724">
        <v>0</v>
      </c>
      <c r="J3724">
        <v>0</v>
      </c>
      <c r="K3724">
        <v>4</v>
      </c>
      <c r="L3724">
        <v>0</v>
      </c>
      <c r="M3724">
        <v>0</v>
      </c>
    </row>
    <row r="3725" spans="1:15" x14ac:dyDescent="0.25">
      <c r="A3725" t="str">
        <f t="shared" si="58"/>
        <v>62 DayOctober-December 2024NHS HighlandCervical (screened only)</v>
      </c>
      <c r="B3725" t="s">
        <v>262</v>
      </c>
      <c r="C3725" t="s">
        <v>261</v>
      </c>
      <c r="D3725" t="s">
        <v>170</v>
      </c>
      <c r="E3725" t="s">
        <v>25</v>
      </c>
      <c r="F3725">
        <v>2</v>
      </c>
      <c r="G3725" t="s">
        <v>266</v>
      </c>
      <c r="H3725" t="s">
        <v>306</v>
      </c>
      <c r="I3725">
        <v>0</v>
      </c>
      <c r="J3725">
        <v>0</v>
      </c>
      <c r="K3725">
        <v>2</v>
      </c>
      <c r="L3725">
        <v>1</v>
      </c>
      <c r="M3725">
        <v>0</v>
      </c>
    </row>
    <row r="3726" spans="1:15" x14ac:dyDescent="0.25">
      <c r="A3726" t="str">
        <f t="shared" si="58"/>
        <v>62 DayOctober-December 2024NHS HighlandColorectal</v>
      </c>
      <c r="B3726" t="s">
        <v>262</v>
      </c>
      <c r="C3726" t="s">
        <v>261</v>
      </c>
      <c r="D3726" t="s">
        <v>170</v>
      </c>
      <c r="E3726" t="s">
        <v>26</v>
      </c>
      <c r="F3726">
        <v>49</v>
      </c>
      <c r="G3726" t="s">
        <v>311</v>
      </c>
      <c r="H3726" t="s">
        <v>278</v>
      </c>
      <c r="I3726">
        <v>0</v>
      </c>
      <c r="J3726">
        <v>0</v>
      </c>
      <c r="K3726">
        <v>36</v>
      </c>
      <c r="L3726">
        <v>14</v>
      </c>
      <c r="M3726">
        <v>18</v>
      </c>
      <c r="N3726">
        <v>21</v>
      </c>
      <c r="O3726">
        <v>20</v>
      </c>
    </row>
    <row r="3727" spans="1:15" x14ac:dyDescent="0.25">
      <c r="A3727" t="str">
        <f t="shared" si="58"/>
        <v>62 DayOctober-December 2024NHS HighlandColorectal (screened excluded)</v>
      </c>
      <c r="B3727" t="s">
        <v>262</v>
      </c>
      <c r="C3727" t="s">
        <v>261</v>
      </c>
      <c r="D3727" t="s">
        <v>170</v>
      </c>
      <c r="E3727" t="s">
        <v>27</v>
      </c>
      <c r="F3727">
        <v>38</v>
      </c>
      <c r="G3727" t="s">
        <v>311</v>
      </c>
      <c r="H3727" t="s">
        <v>387</v>
      </c>
      <c r="I3727">
        <v>0</v>
      </c>
      <c r="J3727">
        <v>0</v>
      </c>
      <c r="K3727">
        <v>25</v>
      </c>
      <c r="L3727">
        <v>8</v>
      </c>
      <c r="M3727">
        <v>10</v>
      </c>
      <c r="N3727">
        <v>22</v>
      </c>
      <c r="O3727">
        <v>22</v>
      </c>
    </row>
    <row r="3728" spans="1:15" x14ac:dyDescent="0.25">
      <c r="A3728" t="str">
        <f t="shared" si="58"/>
        <v>62 DayOctober-December 2024NHS HighlandColorectal (screened only)</v>
      </c>
      <c r="B3728" t="s">
        <v>262</v>
      </c>
      <c r="C3728" t="s">
        <v>261</v>
      </c>
      <c r="D3728" t="s">
        <v>170</v>
      </c>
      <c r="E3728" t="s">
        <v>28</v>
      </c>
      <c r="F3728">
        <v>11</v>
      </c>
      <c r="G3728" t="s">
        <v>266</v>
      </c>
      <c r="H3728" t="s">
        <v>310</v>
      </c>
      <c r="I3728">
        <v>0</v>
      </c>
      <c r="J3728">
        <v>0</v>
      </c>
      <c r="K3728">
        <v>11</v>
      </c>
      <c r="L3728">
        <v>6</v>
      </c>
      <c r="M3728">
        <v>8</v>
      </c>
      <c r="N3728">
        <v>18</v>
      </c>
      <c r="O3728">
        <v>16</v>
      </c>
    </row>
    <row r="3729" spans="1:15" x14ac:dyDescent="0.25">
      <c r="A3729" t="str">
        <f t="shared" si="58"/>
        <v>62 DayOctober-December 2024NHS HighlandHead &amp; Neck</v>
      </c>
      <c r="B3729" t="s">
        <v>262</v>
      </c>
      <c r="C3729" t="s">
        <v>261</v>
      </c>
      <c r="D3729" t="s">
        <v>170</v>
      </c>
      <c r="E3729" t="s">
        <v>29</v>
      </c>
      <c r="F3729">
        <v>13</v>
      </c>
      <c r="G3729" t="s">
        <v>306</v>
      </c>
      <c r="H3729" t="s">
        <v>310</v>
      </c>
      <c r="I3729">
        <v>1</v>
      </c>
      <c r="J3729">
        <v>9.0909090909090899</v>
      </c>
      <c r="K3729">
        <v>10</v>
      </c>
      <c r="L3729">
        <v>1</v>
      </c>
      <c r="M3729">
        <v>7</v>
      </c>
      <c r="O3729">
        <v>46</v>
      </c>
    </row>
    <row r="3730" spans="1:15" x14ac:dyDescent="0.25">
      <c r="A3730" t="str">
        <f t="shared" si="58"/>
        <v>62 DayOctober-December 2024NHS HighlandLung</v>
      </c>
      <c r="B3730" t="s">
        <v>262</v>
      </c>
      <c r="C3730" t="s">
        <v>261</v>
      </c>
      <c r="D3730" t="s">
        <v>170</v>
      </c>
      <c r="E3730" t="s">
        <v>30</v>
      </c>
      <c r="F3730">
        <v>54</v>
      </c>
      <c r="G3730" t="s">
        <v>284</v>
      </c>
      <c r="H3730" t="s">
        <v>386</v>
      </c>
      <c r="I3730">
        <v>2</v>
      </c>
      <c r="J3730">
        <v>5.1282051282051304</v>
      </c>
      <c r="K3730">
        <v>37</v>
      </c>
      <c r="L3730">
        <v>3</v>
      </c>
      <c r="M3730">
        <v>9</v>
      </c>
      <c r="N3730">
        <v>18</v>
      </c>
      <c r="O3730">
        <v>22</v>
      </c>
    </row>
    <row r="3731" spans="1:15" x14ac:dyDescent="0.25">
      <c r="A3731" t="str">
        <f t="shared" si="58"/>
        <v>62 DayOctober-December 2024NHS HighlandLymphoma</v>
      </c>
      <c r="B3731" t="s">
        <v>262</v>
      </c>
      <c r="C3731" t="s">
        <v>261</v>
      </c>
      <c r="D3731" t="s">
        <v>170</v>
      </c>
      <c r="E3731" t="s">
        <v>31</v>
      </c>
      <c r="F3731">
        <v>5</v>
      </c>
      <c r="G3731" t="s">
        <v>316</v>
      </c>
      <c r="H3731" t="s">
        <v>313</v>
      </c>
      <c r="I3731">
        <v>0</v>
      </c>
      <c r="J3731">
        <v>0</v>
      </c>
      <c r="K3731">
        <v>4</v>
      </c>
      <c r="L3731">
        <v>0</v>
      </c>
      <c r="M3731">
        <v>1</v>
      </c>
    </row>
    <row r="3732" spans="1:15" x14ac:dyDescent="0.25">
      <c r="A3732" t="str">
        <f t="shared" si="58"/>
        <v>62 DayOctober-December 2024NHS HighlandMelanoma</v>
      </c>
      <c r="B3732" t="s">
        <v>262</v>
      </c>
      <c r="C3732" t="s">
        <v>261</v>
      </c>
      <c r="D3732" t="s">
        <v>170</v>
      </c>
      <c r="E3732" t="s">
        <v>32</v>
      </c>
      <c r="F3732">
        <v>26</v>
      </c>
      <c r="G3732" t="s">
        <v>324</v>
      </c>
      <c r="H3732" t="s">
        <v>334</v>
      </c>
      <c r="I3732">
        <v>0</v>
      </c>
      <c r="J3732">
        <v>0</v>
      </c>
      <c r="K3732">
        <v>16</v>
      </c>
      <c r="L3732">
        <v>0</v>
      </c>
      <c r="M3732">
        <v>1</v>
      </c>
    </row>
    <row r="3733" spans="1:15" x14ac:dyDescent="0.25">
      <c r="A3733" t="str">
        <f t="shared" si="58"/>
        <v>62 DayOctober-December 2024NHS HighlandOvarian</v>
      </c>
      <c r="B3733" t="s">
        <v>262</v>
      </c>
      <c r="C3733" t="s">
        <v>261</v>
      </c>
      <c r="D3733" t="s">
        <v>170</v>
      </c>
      <c r="E3733" t="s">
        <v>33</v>
      </c>
      <c r="F3733">
        <v>4</v>
      </c>
      <c r="G3733" t="s">
        <v>306</v>
      </c>
      <c r="H3733" t="s">
        <v>306</v>
      </c>
      <c r="I3733">
        <v>1</v>
      </c>
      <c r="J3733">
        <v>50</v>
      </c>
      <c r="K3733">
        <v>1</v>
      </c>
      <c r="L3733">
        <v>0</v>
      </c>
      <c r="M3733">
        <v>0</v>
      </c>
    </row>
    <row r="3734" spans="1:15" x14ac:dyDescent="0.25">
      <c r="A3734" t="str">
        <f t="shared" si="58"/>
        <v>62 DayOctober-December 2024NHS HighlandUpper GI</v>
      </c>
      <c r="B3734" t="s">
        <v>262</v>
      </c>
      <c r="C3734" t="s">
        <v>261</v>
      </c>
      <c r="D3734" t="s">
        <v>170</v>
      </c>
      <c r="E3734" t="s">
        <v>34</v>
      </c>
      <c r="F3734">
        <v>39</v>
      </c>
      <c r="G3734" t="s">
        <v>273</v>
      </c>
      <c r="H3734" t="s">
        <v>296</v>
      </c>
      <c r="I3734">
        <v>0</v>
      </c>
      <c r="J3734">
        <v>0</v>
      </c>
      <c r="K3734">
        <v>27</v>
      </c>
      <c r="L3734">
        <v>7</v>
      </c>
      <c r="M3734">
        <v>9</v>
      </c>
      <c r="N3734">
        <v>9</v>
      </c>
      <c r="O3734">
        <v>26</v>
      </c>
    </row>
    <row r="3735" spans="1:15" x14ac:dyDescent="0.25">
      <c r="A3735" t="str">
        <f t="shared" si="58"/>
        <v>62 DayOctober-December 2024NHS HighlandUpper GI - Hepatopancreatobiliary</v>
      </c>
      <c r="B3735" t="s">
        <v>262</v>
      </c>
      <c r="C3735" t="s">
        <v>261</v>
      </c>
      <c r="D3735" t="s">
        <v>170</v>
      </c>
      <c r="E3735" t="s">
        <v>203</v>
      </c>
      <c r="F3735">
        <v>20</v>
      </c>
      <c r="G3735" t="s">
        <v>312</v>
      </c>
      <c r="H3735" t="s">
        <v>284</v>
      </c>
      <c r="I3735">
        <v>0</v>
      </c>
      <c r="J3735">
        <v>0</v>
      </c>
      <c r="K3735">
        <v>15</v>
      </c>
      <c r="L3735">
        <v>3</v>
      </c>
      <c r="M3735">
        <v>4</v>
      </c>
      <c r="N3735">
        <v>5</v>
      </c>
      <c r="O3735">
        <v>21</v>
      </c>
    </row>
    <row r="3736" spans="1:15" x14ac:dyDescent="0.25">
      <c r="A3736" t="str">
        <f t="shared" si="58"/>
        <v>62 DayOctober-December 2024NHS HighlandUpper GI - Oesophagogastric</v>
      </c>
      <c r="B3736" t="s">
        <v>262</v>
      </c>
      <c r="C3736" t="s">
        <v>261</v>
      </c>
      <c r="D3736" t="s">
        <v>170</v>
      </c>
      <c r="E3736" t="s">
        <v>204</v>
      </c>
      <c r="F3736">
        <v>19</v>
      </c>
      <c r="G3736" t="s">
        <v>272</v>
      </c>
      <c r="H3736" t="s">
        <v>273</v>
      </c>
      <c r="I3736">
        <v>0</v>
      </c>
      <c r="J3736">
        <v>0</v>
      </c>
      <c r="K3736">
        <v>12</v>
      </c>
      <c r="L3736">
        <v>4</v>
      </c>
      <c r="M3736">
        <v>5</v>
      </c>
      <c r="N3736">
        <v>18</v>
      </c>
      <c r="O3736">
        <v>27</v>
      </c>
    </row>
    <row r="3737" spans="1:15" x14ac:dyDescent="0.25">
      <c r="A3737" t="str">
        <f t="shared" si="58"/>
        <v>62 DayOctober-December 2024NHS HighlandUrological</v>
      </c>
      <c r="B3737" t="s">
        <v>262</v>
      </c>
      <c r="C3737" t="s">
        <v>261</v>
      </c>
      <c r="D3737" t="s">
        <v>170</v>
      </c>
      <c r="E3737" t="s">
        <v>205</v>
      </c>
      <c r="F3737">
        <v>116</v>
      </c>
      <c r="G3737" t="s">
        <v>326</v>
      </c>
      <c r="H3737" t="s">
        <v>360</v>
      </c>
      <c r="I3737">
        <v>0</v>
      </c>
      <c r="J3737">
        <v>0</v>
      </c>
      <c r="K3737">
        <v>95</v>
      </c>
      <c r="L3737">
        <v>36</v>
      </c>
      <c r="M3737">
        <v>19</v>
      </c>
      <c r="N3737">
        <v>12</v>
      </c>
      <c r="O3737">
        <v>35</v>
      </c>
    </row>
    <row r="3738" spans="1:15" x14ac:dyDescent="0.25">
      <c r="A3738" t="str">
        <f t="shared" si="58"/>
        <v>62 DayOctober-December 2024NHS HighlandUrology - Bladder</v>
      </c>
      <c r="B3738" t="s">
        <v>262</v>
      </c>
      <c r="C3738" t="s">
        <v>261</v>
      </c>
      <c r="D3738" t="s">
        <v>170</v>
      </c>
      <c r="E3738" t="s">
        <v>206</v>
      </c>
      <c r="F3738">
        <v>8</v>
      </c>
      <c r="G3738" t="s">
        <v>306</v>
      </c>
      <c r="H3738" t="s">
        <v>274</v>
      </c>
      <c r="I3738">
        <v>0</v>
      </c>
      <c r="J3738">
        <v>0</v>
      </c>
      <c r="K3738">
        <v>6</v>
      </c>
      <c r="L3738">
        <v>1</v>
      </c>
      <c r="M3738">
        <v>1</v>
      </c>
    </row>
    <row r="3739" spans="1:15" x14ac:dyDescent="0.25">
      <c r="A3739" t="str">
        <f t="shared" si="58"/>
        <v>62 DayOctober-December 2024NHS HighlandUrology - Other</v>
      </c>
      <c r="B3739" t="s">
        <v>262</v>
      </c>
      <c r="C3739" t="s">
        <v>261</v>
      </c>
      <c r="D3739" t="s">
        <v>170</v>
      </c>
      <c r="E3739" t="s">
        <v>207</v>
      </c>
      <c r="F3739">
        <v>15</v>
      </c>
      <c r="G3739" t="s">
        <v>274</v>
      </c>
      <c r="H3739" t="s">
        <v>321</v>
      </c>
      <c r="I3739">
        <v>0</v>
      </c>
      <c r="J3739">
        <v>0</v>
      </c>
      <c r="K3739">
        <v>9</v>
      </c>
      <c r="L3739">
        <v>0</v>
      </c>
      <c r="M3739">
        <v>1</v>
      </c>
    </row>
    <row r="3740" spans="1:15" x14ac:dyDescent="0.25">
      <c r="A3740" t="str">
        <f t="shared" si="58"/>
        <v>62 DayOctober-December 2024NHS HighlandUrology - Prostate</v>
      </c>
      <c r="B3740" t="s">
        <v>262</v>
      </c>
      <c r="C3740" t="s">
        <v>261</v>
      </c>
      <c r="D3740" t="s">
        <v>170</v>
      </c>
      <c r="E3740" t="s">
        <v>208</v>
      </c>
      <c r="F3740">
        <v>93</v>
      </c>
      <c r="G3740" t="s">
        <v>311</v>
      </c>
      <c r="H3740" t="s">
        <v>354</v>
      </c>
      <c r="I3740">
        <v>0</v>
      </c>
      <c r="J3740">
        <v>0</v>
      </c>
      <c r="K3740">
        <v>80</v>
      </c>
      <c r="L3740">
        <v>35</v>
      </c>
      <c r="M3740">
        <v>17</v>
      </c>
      <c r="N3740">
        <v>11</v>
      </c>
      <c r="O3740">
        <v>28</v>
      </c>
    </row>
    <row r="3741" spans="1:15" x14ac:dyDescent="0.25">
      <c r="A3741" t="str">
        <f t="shared" si="58"/>
        <v>62 DayOctober-December 2024NHS LanarkshireAll Cancer Types*</v>
      </c>
      <c r="B3741" t="s">
        <v>262</v>
      </c>
      <c r="C3741" t="s">
        <v>261</v>
      </c>
      <c r="D3741" t="s">
        <v>171</v>
      </c>
      <c r="E3741" t="s">
        <v>198</v>
      </c>
      <c r="F3741">
        <v>607</v>
      </c>
      <c r="G3741" t="s">
        <v>698</v>
      </c>
      <c r="H3741" t="s">
        <v>646</v>
      </c>
      <c r="I3741">
        <v>0</v>
      </c>
      <c r="J3741">
        <v>0</v>
      </c>
      <c r="K3741">
        <v>365</v>
      </c>
      <c r="L3741">
        <v>55</v>
      </c>
      <c r="M3741">
        <v>192</v>
      </c>
      <c r="N3741">
        <v>34</v>
      </c>
      <c r="O3741">
        <v>31</v>
      </c>
    </row>
    <row r="3742" spans="1:15" x14ac:dyDescent="0.25">
      <c r="A3742" t="str">
        <f t="shared" si="58"/>
        <v>62 DayOctober-December 2024NHS LanarkshireAll Cancer Types* (screened excluded)</v>
      </c>
      <c r="B3742" t="s">
        <v>262</v>
      </c>
      <c r="C3742" t="s">
        <v>261</v>
      </c>
      <c r="D3742" t="s">
        <v>171</v>
      </c>
      <c r="E3742" t="s">
        <v>199</v>
      </c>
      <c r="F3742">
        <v>592</v>
      </c>
      <c r="G3742" t="s">
        <v>698</v>
      </c>
      <c r="H3742" t="s">
        <v>583</v>
      </c>
      <c r="I3742">
        <v>0</v>
      </c>
      <c r="J3742">
        <v>0</v>
      </c>
      <c r="K3742">
        <v>350</v>
      </c>
      <c r="L3742">
        <v>54</v>
      </c>
      <c r="M3742">
        <v>179</v>
      </c>
      <c r="N3742">
        <v>34</v>
      </c>
      <c r="O3742">
        <v>29</v>
      </c>
    </row>
    <row r="3743" spans="1:15" x14ac:dyDescent="0.25">
      <c r="A3743" t="str">
        <f t="shared" si="58"/>
        <v>62 DayOctober-December 2024NHS LanarkshireAll Cancer Types* (screened only)</v>
      </c>
      <c r="B3743" t="s">
        <v>262</v>
      </c>
      <c r="C3743" t="s">
        <v>261</v>
      </c>
      <c r="D3743" t="s">
        <v>171</v>
      </c>
      <c r="E3743" t="s">
        <v>200</v>
      </c>
      <c r="F3743">
        <v>15</v>
      </c>
      <c r="G3743" t="s">
        <v>266</v>
      </c>
      <c r="H3743" t="s">
        <v>284</v>
      </c>
      <c r="I3743">
        <v>0</v>
      </c>
      <c r="J3743">
        <v>0</v>
      </c>
      <c r="K3743">
        <v>15</v>
      </c>
      <c r="L3743">
        <v>1</v>
      </c>
      <c r="M3743">
        <v>13</v>
      </c>
      <c r="O3743">
        <v>41</v>
      </c>
    </row>
    <row r="3744" spans="1:15" x14ac:dyDescent="0.25">
      <c r="A3744" t="str">
        <f t="shared" si="58"/>
        <v>62 DayOctober-December 2024NHS LanarkshireBreast</v>
      </c>
      <c r="B3744" t="s">
        <v>262</v>
      </c>
      <c r="C3744" t="s">
        <v>261</v>
      </c>
      <c r="D3744" t="s">
        <v>171</v>
      </c>
      <c r="E3744" t="s">
        <v>22</v>
      </c>
      <c r="F3744">
        <v>87</v>
      </c>
      <c r="G3744" t="s">
        <v>326</v>
      </c>
      <c r="H3744" t="s">
        <v>465</v>
      </c>
      <c r="I3744">
        <v>0</v>
      </c>
      <c r="J3744">
        <v>0</v>
      </c>
      <c r="K3744">
        <v>66</v>
      </c>
      <c r="L3744">
        <v>5</v>
      </c>
      <c r="M3744">
        <v>22</v>
      </c>
      <c r="N3744">
        <v>7</v>
      </c>
      <c r="O3744">
        <v>23</v>
      </c>
    </row>
    <row r="3745" spans="1:15" x14ac:dyDescent="0.25">
      <c r="A3745" t="str">
        <f t="shared" si="58"/>
        <v>62 DayOctober-December 2024NHS LanarkshireBreast (screened excluded)</v>
      </c>
      <c r="B3745" t="s">
        <v>262</v>
      </c>
      <c r="C3745" t="s">
        <v>261</v>
      </c>
      <c r="D3745" t="s">
        <v>171</v>
      </c>
      <c r="E3745" t="s">
        <v>201</v>
      </c>
      <c r="F3745">
        <v>87</v>
      </c>
      <c r="G3745" t="s">
        <v>326</v>
      </c>
      <c r="H3745" t="s">
        <v>465</v>
      </c>
      <c r="I3745">
        <v>0</v>
      </c>
      <c r="J3745">
        <v>0</v>
      </c>
      <c r="K3745">
        <v>66</v>
      </c>
      <c r="L3745">
        <v>5</v>
      </c>
      <c r="M3745">
        <v>22</v>
      </c>
      <c r="N3745">
        <v>7</v>
      </c>
      <c r="O3745">
        <v>23</v>
      </c>
    </row>
    <row r="3746" spans="1:15" x14ac:dyDescent="0.25">
      <c r="A3746" t="str">
        <f t="shared" si="58"/>
        <v>62 DayOctober-December 2024NHS LanarkshireCervical</v>
      </c>
      <c r="B3746" t="s">
        <v>262</v>
      </c>
      <c r="C3746" t="s">
        <v>261</v>
      </c>
      <c r="D3746" t="s">
        <v>171</v>
      </c>
      <c r="E3746" t="s">
        <v>23</v>
      </c>
      <c r="F3746">
        <v>14</v>
      </c>
      <c r="G3746" t="s">
        <v>274</v>
      </c>
      <c r="H3746" t="s">
        <v>322</v>
      </c>
      <c r="I3746">
        <v>0</v>
      </c>
      <c r="J3746">
        <v>0</v>
      </c>
      <c r="K3746">
        <v>8</v>
      </c>
      <c r="L3746">
        <v>0</v>
      </c>
      <c r="M3746">
        <v>7</v>
      </c>
      <c r="O3746">
        <v>19</v>
      </c>
    </row>
    <row r="3747" spans="1:15" x14ac:dyDescent="0.25">
      <c r="A3747" t="str">
        <f t="shared" si="58"/>
        <v>62 DayOctober-December 2024NHS LanarkshireCervical (screened excluded)</v>
      </c>
      <c r="B3747" t="s">
        <v>262</v>
      </c>
      <c r="C3747" t="s">
        <v>261</v>
      </c>
      <c r="D3747" t="s">
        <v>171</v>
      </c>
      <c r="E3747" t="s">
        <v>24</v>
      </c>
      <c r="F3747">
        <v>11</v>
      </c>
      <c r="G3747" t="s">
        <v>274</v>
      </c>
      <c r="H3747" t="s">
        <v>312</v>
      </c>
      <c r="I3747">
        <v>0</v>
      </c>
      <c r="J3747">
        <v>0</v>
      </c>
      <c r="K3747">
        <v>5</v>
      </c>
      <c r="L3747">
        <v>0</v>
      </c>
      <c r="M3747">
        <v>5</v>
      </c>
      <c r="O3747">
        <v>9</v>
      </c>
    </row>
    <row r="3748" spans="1:15" x14ac:dyDescent="0.25">
      <c r="A3748" t="str">
        <f t="shared" si="58"/>
        <v>62 DayOctober-December 2024NHS LanarkshireCervical (screened only)</v>
      </c>
      <c r="B3748" t="s">
        <v>262</v>
      </c>
      <c r="C3748" t="s">
        <v>261</v>
      </c>
      <c r="D3748" t="s">
        <v>171</v>
      </c>
      <c r="E3748" t="s">
        <v>25</v>
      </c>
      <c r="F3748">
        <v>3</v>
      </c>
      <c r="G3748" t="s">
        <v>266</v>
      </c>
      <c r="H3748" t="s">
        <v>320</v>
      </c>
      <c r="I3748">
        <v>0</v>
      </c>
      <c r="J3748">
        <v>0</v>
      </c>
      <c r="K3748">
        <v>3</v>
      </c>
      <c r="L3748">
        <v>0</v>
      </c>
      <c r="M3748">
        <v>2</v>
      </c>
    </row>
    <row r="3749" spans="1:15" x14ac:dyDescent="0.25">
      <c r="A3749" t="str">
        <f t="shared" si="58"/>
        <v>62 DayOctober-December 2024NHS LanarkshireColorectal</v>
      </c>
      <c r="B3749" t="s">
        <v>262</v>
      </c>
      <c r="C3749" t="s">
        <v>261</v>
      </c>
      <c r="D3749" t="s">
        <v>171</v>
      </c>
      <c r="E3749" t="s">
        <v>26</v>
      </c>
      <c r="F3749">
        <v>109</v>
      </c>
      <c r="G3749" t="s">
        <v>296</v>
      </c>
      <c r="H3749" t="s">
        <v>394</v>
      </c>
      <c r="I3749">
        <v>0</v>
      </c>
      <c r="J3749">
        <v>0</v>
      </c>
      <c r="K3749">
        <v>82</v>
      </c>
      <c r="L3749">
        <v>14</v>
      </c>
      <c r="M3749">
        <v>61</v>
      </c>
      <c r="N3749">
        <v>36</v>
      </c>
      <c r="O3749">
        <v>54</v>
      </c>
    </row>
    <row r="3750" spans="1:15" x14ac:dyDescent="0.25">
      <c r="A3750" t="str">
        <f t="shared" si="58"/>
        <v>62 DayOctober-December 2024NHS LanarkshireColorectal (screened excluded)</v>
      </c>
      <c r="B3750" t="s">
        <v>262</v>
      </c>
      <c r="C3750" t="s">
        <v>261</v>
      </c>
      <c r="D3750" t="s">
        <v>171</v>
      </c>
      <c r="E3750" t="s">
        <v>27</v>
      </c>
      <c r="F3750">
        <v>97</v>
      </c>
      <c r="G3750" t="s">
        <v>296</v>
      </c>
      <c r="H3750" t="s">
        <v>347</v>
      </c>
      <c r="I3750">
        <v>0</v>
      </c>
      <c r="J3750">
        <v>0</v>
      </c>
      <c r="K3750">
        <v>70</v>
      </c>
      <c r="L3750">
        <v>13</v>
      </c>
      <c r="M3750">
        <v>50</v>
      </c>
      <c r="N3750">
        <v>33</v>
      </c>
      <c r="O3750">
        <v>54</v>
      </c>
    </row>
    <row r="3751" spans="1:15" x14ac:dyDescent="0.25">
      <c r="A3751" t="str">
        <f t="shared" si="58"/>
        <v>62 DayOctober-December 2024NHS LanarkshireColorectal (screened only)</v>
      </c>
      <c r="B3751" t="s">
        <v>262</v>
      </c>
      <c r="C3751" t="s">
        <v>261</v>
      </c>
      <c r="D3751" t="s">
        <v>171</v>
      </c>
      <c r="E3751" t="s">
        <v>28</v>
      </c>
      <c r="F3751">
        <v>12</v>
      </c>
      <c r="G3751" t="s">
        <v>266</v>
      </c>
      <c r="H3751" t="s">
        <v>273</v>
      </c>
      <c r="I3751">
        <v>0</v>
      </c>
      <c r="J3751">
        <v>0</v>
      </c>
      <c r="K3751">
        <v>12</v>
      </c>
      <c r="L3751">
        <v>1</v>
      </c>
      <c r="M3751">
        <v>11</v>
      </c>
      <c r="O3751">
        <v>41</v>
      </c>
    </row>
    <row r="3752" spans="1:15" x14ac:dyDescent="0.25">
      <c r="A3752" t="str">
        <f t="shared" si="58"/>
        <v>62 DayOctober-December 2024NHS LanarkshireHead &amp; Neck</v>
      </c>
      <c r="B3752" t="s">
        <v>262</v>
      </c>
      <c r="C3752" t="s">
        <v>261</v>
      </c>
      <c r="D3752" t="s">
        <v>171</v>
      </c>
      <c r="E3752" t="s">
        <v>29</v>
      </c>
      <c r="F3752">
        <v>14</v>
      </c>
      <c r="G3752" t="s">
        <v>306</v>
      </c>
      <c r="H3752" t="s">
        <v>273</v>
      </c>
      <c r="I3752">
        <v>0</v>
      </c>
      <c r="J3752">
        <v>0</v>
      </c>
      <c r="K3752">
        <v>12</v>
      </c>
      <c r="L3752">
        <v>3</v>
      </c>
      <c r="M3752">
        <v>7</v>
      </c>
      <c r="N3752">
        <v>21</v>
      </c>
      <c r="O3752">
        <v>23</v>
      </c>
    </row>
    <row r="3753" spans="1:15" x14ac:dyDescent="0.25">
      <c r="A3753" t="str">
        <f t="shared" si="58"/>
        <v>62 DayOctober-December 2024NHS LanarkshireLung</v>
      </c>
      <c r="B3753" t="s">
        <v>262</v>
      </c>
      <c r="C3753" t="s">
        <v>261</v>
      </c>
      <c r="D3753" t="s">
        <v>171</v>
      </c>
      <c r="E3753" t="s">
        <v>30</v>
      </c>
      <c r="F3753">
        <v>110</v>
      </c>
      <c r="G3753" t="s">
        <v>304</v>
      </c>
      <c r="H3753" t="s">
        <v>291</v>
      </c>
      <c r="I3753">
        <v>0</v>
      </c>
      <c r="J3753">
        <v>0</v>
      </c>
      <c r="K3753">
        <v>57</v>
      </c>
      <c r="L3753">
        <v>5</v>
      </c>
      <c r="M3753">
        <v>24</v>
      </c>
      <c r="N3753">
        <v>20</v>
      </c>
      <c r="O3753">
        <v>28</v>
      </c>
    </row>
    <row r="3754" spans="1:15" x14ac:dyDescent="0.25">
      <c r="A3754" t="str">
        <f t="shared" si="58"/>
        <v>62 DayOctober-December 2024NHS LanarkshireLymphoma</v>
      </c>
      <c r="B3754" t="s">
        <v>262</v>
      </c>
      <c r="C3754" t="s">
        <v>261</v>
      </c>
      <c r="D3754" t="s">
        <v>171</v>
      </c>
      <c r="E3754" t="s">
        <v>31</v>
      </c>
      <c r="F3754">
        <v>33</v>
      </c>
      <c r="G3754" t="s">
        <v>328</v>
      </c>
      <c r="H3754" t="s">
        <v>272</v>
      </c>
      <c r="I3754">
        <v>0</v>
      </c>
      <c r="J3754">
        <v>0</v>
      </c>
      <c r="K3754">
        <v>7</v>
      </c>
      <c r="L3754">
        <v>1</v>
      </c>
      <c r="M3754">
        <v>5</v>
      </c>
      <c r="O3754">
        <v>33</v>
      </c>
    </row>
    <row r="3755" spans="1:15" x14ac:dyDescent="0.25">
      <c r="A3755" t="str">
        <f t="shared" si="58"/>
        <v>62 DayOctober-December 2024NHS LanarkshireMelanoma</v>
      </c>
      <c r="B3755" t="s">
        <v>262</v>
      </c>
      <c r="C3755" t="s">
        <v>261</v>
      </c>
      <c r="D3755" t="s">
        <v>171</v>
      </c>
      <c r="E3755" t="s">
        <v>32</v>
      </c>
      <c r="F3755">
        <v>31</v>
      </c>
      <c r="G3755" t="s">
        <v>272</v>
      </c>
      <c r="H3755" t="s">
        <v>330</v>
      </c>
      <c r="I3755">
        <v>0</v>
      </c>
      <c r="J3755">
        <v>0</v>
      </c>
      <c r="K3755">
        <v>24</v>
      </c>
      <c r="L3755">
        <v>2</v>
      </c>
      <c r="M3755">
        <v>1</v>
      </c>
    </row>
    <row r="3756" spans="1:15" x14ac:dyDescent="0.25">
      <c r="A3756" t="str">
        <f t="shared" si="58"/>
        <v>62 DayOctober-December 2024NHS LanarkshireOvarian</v>
      </c>
      <c r="B3756" t="s">
        <v>262</v>
      </c>
      <c r="C3756" t="s">
        <v>261</v>
      </c>
      <c r="D3756" t="s">
        <v>171</v>
      </c>
      <c r="E3756" t="s">
        <v>33</v>
      </c>
      <c r="F3756">
        <v>8</v>
      </c>
      <c r="G3756" t="s">
        <v>320</v>
      </c>
      <c r="H3756" t="s">
        <v>312</v>
      </c>
      <c r="I3756">
        <v>0</v>
      </c>
      <c r="J3756">
        <v>0</v>
      </c>
      <c r="K3756">
        <v>5</v>
      </c>
      <c r="L3756">
        <v>0</v>
      </c>
      <c r="M3756">
        <v>4</v>
      </c>
      <c r="O3756">
        <v>24</v>
      </c>
    </row>
    <row r="3757" spans="1:15" x14ac:dyDescent="0.25">
      <c r="A3757" t="str">
        <f t="shared" si="58"/>
        <v>62 DayOctober-December 2024NHS LanarkshireUpper GI</v>
      </c>
      <c r="B3757" t="s">
        <v>262</v>
      </c>
      <c r="C3757" t="s">
        <v>261</v>
      </c>
      <c r="D3757" t="s">
        <v>171</v>
      </c>
      <c r="E3757" t="s">
        <v>34</v>
      </c>
      <c r="F3757">
        <v>45</v>
      </c>
      <c r="G3757" t="s">
        <v>387</v>
      </c>
      <c r="H3757" t="s">
        <v>336</v>
      </c>
      <c r="I3757">
        <v>0</v>
      </c>
      <c r="J3757">
        <v>0</v>
      </c>
      <c r="K3757">
        <v>20</v>
      </c>
      <c r="L3757">
        <v>3</v>
      </c>
      <c r="M3757">
        <v>13</v>
      </c>
      <c r="N3757">
        <v>33</v>
      </c>
      <c r="O3757">
        <v>12</v>
      </c>
    </row>
    <row r="3758" spans="1:15" x14ac:dyDescent="0.25">
      <c r="A3758" t="str">
        <f t="shared" si="58"/>
        <v>62 DayOctober-December 2024NHS LanarkshireUpper GI - Hepatopancreatobiliary</v>
      </c>
      <c r="B3758" t="s">
        <v>262</v>
      </c>
      <c r="C3758" t="s">
        <v>261</v>
      </c>
      <c r="D3758" t="s">
        <v>171</v>
      </c>
      <c r="E3758" t="s">
        <v>203</v>
      </c>
      <c r="F3758">
        <v>18</v>
      </c>
      <c r="G3758" t="s">
        <v>311</v>
      </c>
      <c r="H3758" t="s">
        <v>312</v>
      </c>
      <c r="I3758">
        <v>0</v>
      </c>
      <c r="J3758">
        <v>0</v>
      </c>
      <c r="K3758">
        <v>5</v>
      </c>
      <c r="L3758">
        <v>0</v>
      </c>
      <c r="M3758">
        <v>3</v>
      </c>
      <c r="O3758">
        <v>9</v>
      </c>
    </row>
    <row r="3759" spans="1:15" x14ac:dyDescent="0.25">
      <c r="A3759" t="str">
        <f t="shared" si="58"/>
        <v>62 DayOctober-December 2024NHS LanarkshireUpper GI - Oesophagogastric</v>
      </c>
      <c r="B3759" t="s">
        <v>262</v>
      </c>
      <c r="C3759" t="s">
        <v>261</v>
      </c>
      <c r="D3759" t="s">
        <v>171</v>
      </c>
      <c r="E3759" t="s">
        <v>204</v>
      </c>
      <c r="F3759">
        <v>27</v>
      </c>
      <c r="G3759" t="s">
        <v>273</v>
      </c>
      <c r="H3759" t="s">
        <v>284</v>
      </c>
      <c r="I3759">
        <v>0</v>
      </c>
      <c r="J3759">
        <v>0</v>
      </c>
      <c r="K3759">
        <v>15</v>
      </c>
      <c r="L3759">
        <v>3</v>
      </c>
      <c r="M3759">
        <v>10</v>
      </c>
      <c r="N3759">
        <v>33</v>
      </c>
      <c r="O3759">
        <v>18</v>
      </c>
    </row>
    <row r="3760" spans="1:15" x14ac:dyDescent="0.25">
      <c r="A3760" t="str">
        <f t="shared" si="58"/>
        <v>62 DayOctober-December 2024NHS LanarkshireUrological</v>
      </c>
      <c r="B3760" t="s">
        <v>262</v>
      </c>
      <c r="C3760" t="s">
        <v>261</v>
      </c>
      <c r="D3760" t="s">
        <v>171</v>
      </c>
      <c r="E3760" t="s">
        <v>205</v>
      </c>
      <c r="F3760">
        <v>156</v>
      </c>
      <c r="G3760" t="s">
        <v>463</v>
      </c>
      <c r="H3760" t="s">
        <v>288</v>
      </c>
      <c r="I3760">
        <v>0</v>
      </c>
      <c r="J3760">
        <v>0</v>
      </c>
      <c r="K3760">
        <v>84</v>
      </c>
      <c r="L3760">
        <v>22</v>
      </c>
      <c r="M3760">
        <v>48</v>
      </c>
      <c r="N3760">
        <v>69</v>
      </c>
      <c r="O3760">
        <v>24</v>
      </c>
    </row>
    <row r="3761" spans="1:15" x14ac:dyDescent="0.25">
      <c r="A3761" t="str">
        <f t="shared" si="58"/>
        <v>62 DayOctober-December 2024NHS LanarkshireUrology - Bladder</v>
      </c>
      <c r="B3761" t="s">
        <v>262</v>
      </c>
      <c r="C3761" t="s">
        <v>261</v>
      </c>
      <c r="D3761" t="s">
        <v>171</v>
      </c>
      <c r="E3761" t="s">
        <v>206</v>
      </c>
      <c r="F3761">
        <v>17</v>
      </c>
      <c r="G3761" t="s">
        <v>272</v>
      </c>
      <c r="H3761" t="s">
        <v>324</v>
      </c>
      <c r="I3761">
        <v>0</v>
      </c>
      <c r="J3761">
        <v>0</v>
      </c>
      <c r="K3761">
        <v>10</v>
      </c>
      <c r="L3761">
        <v>2</v>
      </c>
      <c r="M3761">
        <v>6</v>
      </c>
      <c r="O3761">
        <v>36</v>
      </c>
    </row>
    <row r="3762" spans="1:15" x14ac:dyDescent="0.25">
      <c r="A3762" t="str">
        <f t="shared" si="58"/>
        <v>62 DayOctober-December 2024NHS LanarkshireUrology - Other</v>
      </c>
      <c r="B3762" t="s">
        <v>262</v>
      </c>
      <c r="C3762" t="s">
        <v>261</v>
      </c>
      <c r="D3762" t="s">
        <v>171</v>
      </c>
      <c r="E3762" t="s">
        <v>207</v>
      </c>
      <c r="F3762">
        <v>15</v>
      </c>
      <c r="G3762" t="s">
        <v>322</v>
      </c>
      <c r="H3762" t="s">
        <v>272</v>
      </c>
      <c r="I3762">
        <v>0</v>
      </c>
      <c r="J3762">
        <v>0</v>
      </c>
      <c r="K3762">
        <v>7</v>
      </c>
      <c r="L3762">
        <v>2</v>
      </c>
      <c r="M3762">
        <v>1</v>
      </c>
    </row>
    <row r="3763" spans="1:15" x14ac:dyDescent="0.25">
      <c r="A3763" t="str">
        <f t="shared" si="58"/>
        <v>62 DayOctober-December 2024NHS LanarkshireUrology - Prostate</v>
      </c>
      <c r="B3763" t="s">
        <v>262</v>
      </c>
      <c r="C3763" t="s">
        <v>261</v>
      </c>
      <c r="D3763" t="s">
        <v>171</v>
      </c>
      <c r="E3763" t="s">
        <v>208</v>
      </c>
      <c r="F3763">
        <v>124</v>
      </c>
      <c r="G3763" t="s">
        <v>291</v>
      </c>
      <c r="H3763" t="s">
        <v>293</v>
      </c>
      <c r="I3763">
        <v>0</v>
      </c>
      <c r="J3763">
        <v>0</v>
      </c>
      <c r="K3763">
        <v>67</v>
      </c>
      <c r="L3763">
        <v>18</v>
      </c>
      <c r="M3763">
        <v>41</v>
      </c>
      <c r="N3763">
        <v>72</v>
      </c>
      <c r="O3763">
        <v>22</v>
      </c>
    </row>
    <row r="3764" spans="1:15" x14ac:dyDescent="0.25">
      <c r="A3764" t="str">
        <f t="shared" si="58"/>
        <v>62 DayOctober-December 2024NHS LothianAll Cancer Types*</v>
      </c>
      <c r="B3764" t="s">
        <v>262</v>
      </c>
      <c r="C3764" t="s">
        <v>261</v>
      </c>
      <c r="D3764" t="s">
        <v>172</v>
      </c>
      <c r="E3764" t="s">
        <v>198</v>
      </c>
      <c r="F3764">
        <v>1056</v>
      </c>
      <c r="G3764" t="s">
        <v>699</v>
      </c>
      <c r="H3764" t="s">
        <v>700</v>
      </c>
      <c r="I3764">
        <v>1</v>
      </c>
      <c r="J3764">
        <v>0.140845070422535</v>
      </c>
      <c r="K3764">
        <v>709</v>
      </c>
      <c r="L3764">
        <v>129</v>
      </c>
      <c r="M3764">
        <v>192</v>
      </c>
      <c r="N3764">
        <v>15</v>
      </c>
      <c r="O3764">
        <v>18</v>
      </c>
    </row>
    <row r="3765" spans="1:15" x14ac:dyDescent="0.25">
      <c r="A3765" t="str">
        <f t="shared" si="58"/>
        <v>62 DayOctober-December 2024NHS LothianAll Cancer Types* (screened excluded)</v>
      </c>
      <c r="B3765" t="s">
        <v>262</v>
      </c>
      <c r="C3765" t="s">
        <v>261</v>
      </c>
      <c r="D3765" t="s">
        <v>172</v>
      </c>
      <c r="E3765" t="s">
        <v>199</v>
      </c>
      <c r="F3765">
        <v>907</v>
      </c>
      <c r="G3765" t="s">
        <v>699</v>
      </c>
      <c r="H3765" t="s">
        <v>701</v>
      </c>
      <c r="I3765">
        <v>1</v>
      </c>
      <c r="J3765">
        <v>0.17825311942958999</v>
      </c>
      <c r="K3765">
        <v>560</v>
      </c>
      <c r="L3765">
        <v>102</v>
      </c>
      <c r="M3765">
        <v>163</v>
      </c>
      <c r="N3765">
        <v>15</v>
      </c>
      <c r="O3765">
        <v>20</v>
      </c>
    </row>
    <row r="3766" spans="1:15" x14ac:dyDescent="0.25">
      <c r="A3766" t="str">
        <f t="shared" si="58"/>
        <v>62 DayOctober-December 2024NHS LothianAll Cancer Types* (screened only)</v>
      </c>
      <c r="B3766" t="s">
        <v>262</v>
      </c>
      <c r="C3766" t="s">
        <v>261</v>
      </c>
      <c r="D3766" t="s">
        <v>172</v>
      </c>
      <c r="E3766" t="s">
        <v>200</v>
      </c>
      <c r="F3766">
        <v>149</v>
      </c>
      <c r="G3766" t="s">
        <v>266</v>
      </c>
      <c r="H3766" t="s">
        <v>702</v>
      </c>
      <c r="I3766">
        <v>0</v>
      </c>
      <c r="J3766">
        <v>0</v>
      </c>
      <c r="K3766">
        <v>149</v>
      </c>
      <c r="L3766">
        <v>27</v>
      </c>
      <c r="M3766">
        <v>29</v>
      </c>
      <c r="N3766">
        <v>15</v>
      </c>
      <c r="O3766">
        <v>13</v>
      </c>
    </row>
    <row r="3767" spans="1:15" x14ac:dyDescent="0.25">
      <c r="A3767" t="str">
        <f t="shared" si="58"/>
        <v>62 DayOctober-December 2024NHS LothianBreast</v>
      </c>
      <c r="B3767" t="s">
        <v>262</v>
      </c>
      <c r="C3767" t="s">
        <v>261</v>
      </c>
      <c r="D3767" t="s">
        <v>172</v>
      </c>
      <c r="E3767" t="s">
        <v>22</v>
      </c>
      <c r="F3767">
        <v>270</v>
      </c>
      <c r="G3767" t="s">
        <v>308</v>
      </c>
      <c r="H3767" t="s">
        <v>667</v>
      </c>
      <c r="I3767">
        <v>0</v>
      </c>
      <c r="J3767">
        <v>0</v>
      </c>
      <c r="K3767">
        <v>221</v>
      </c>
      <c r="L3767">
        <v>26</v>
      </c>
      <c r="M3767">
        <v>36</v>
      </c>
      <c r="N3767">
        <v>10</v>
      </c>
      <c r="O3767">
        <v>11</v>
      </c>
    </row>
    <row r="3768" spans="1:15" x14ac:dyDescent="0.25">
      <c r="A3768" t="str">
        <f t="shared" si="58"/>
        <v>62 DayOctober-December 2024NHS LothianBreast (screened excluded)</v>
      </c>
      <c r="B3768" t="s">
        <v>262</v>
      </c>
      <c r="C3768" t="s">
        <v>261</v>
      </c>
      <c r="D3768" t="s">
        <v>172</v>
      </c>
      <c r="E3768" t="s">
        <v>201</v>
      </c>
      <c r="F3768">
        <v>143</v>
      </c>
      <c r="G3768" t="s">
        <v>308</v>
      </c>
      <c r="H3768" t="s">
        <v>382</v>
      </c>
      <c r="I3768">
        <v>0</v>
      </c>
      <c r="J3768">
        <v>0</v>
      </c>
      <c r="K3768">
        <v>94</v>
      </c>
      <c r="L3768">
        <v>10</v>
      </c>
      <c r="M3768">
        <v>20</v>
      </c>
      <c r="N3768">
        <v>10</v>
      </c>
      <c r="O3768">
        <v>12</v>
      </c>
    </row>
    <row r="3769" spans="1:15" x14ac:dyDescent="0.25">
      <c r="A3769" t="str">
        <f t="shared" si="58"/>
        <v>62 DayOctober-December 2024NHS LothianBreast (screened only)</v>
      </c>
      <c r="B3769" t="s">
        <v>262</v>
      </c>
      <c r="C3769" t="s">
        <v>261</v>
      </c>
      <c r="D3769" t="s">
        <v>172</v>
      </c>
      <c r="E3769" t="s">
        <v>202</v>
      </c>
      <c r="F3769">
        <v>127</v>
      </c>
      <c r="G3769" t="s">
        <v>266</v>
      </c>
      <c r="H3769" t="s">
        <v>674</v>
      </c>
      <c r="I3769">
        <v>0</v>
      </c>
      <c r="J3769">
        <v>0</v>
      </c>
      <c r="K3769">
        <v>127</v>
      </c>
      <c r="L3769">
        <v>16</v>
      </c>
      <c r="M3769">
        <v>16</v>
      </c>
      <c r="N3769">
        <v>10</v>
      </c>
      <c r="O3769">
        <v>8</v>
      </c>
    </row>
    <row r="3770" spans="1:15" x14ac:dyDescent="0.25">
      <c r="A3770" t="str">
        <f t="shared" si="58"/>
        <v>62 DayOctober-December 2024NHS LothianCervical</v>
      </c>
      <c r="B3770" t="s">
        <v>262</v>
      </c>
      <c r="C3770" t="s">
        <v>261</v>
      </c>
      <c r="D3770" t="s">
        <v>172</v>
      </c>
      <c r="E3770" t="s">
        <v>23</v>
      </c>
      <c r="F3770">
        <v>14</v>
      </c>
      <c r="G3770" t="s">
        <v>274</v>
      </c>
      <c r="H3770" t="s">
        <v>322</v>
      </c>
      <c r="I3770">
        <v>0</v>
      </c>
      <c r="J3770">
        <v>0</v>
      </c>
      <c r="K3770">
        <v>8</v>
      </c>
      <c r="L3770">
        <v>1</v>
      </c>
      <c r="M3770">
        <v>3</v>
      </c>
      <c r="O3770">
        <v>15</v>
      </c>
    </row>
    <row r="3771" spans="1:15" x14ac:dyDescent="0.25">
      <c r="A3771" t="str">
        <f t="shared" si="58"/>
        <v>62 DayOctober-December 2024NHS LothianCervical (screened excluded)</v>
      </c>
      <c r="B3771" t="s">
        <v>262</v>
      </c>
      <c r="C3771" t="s">
        <v>261</v>
      </c>
      <c r="D3771" t="s">
        <v>172</v>
      </c>
      <c r="E3771" t="s">
        <v>24</v>
      </c>
      <c r="F3771">
        <v>12</v>
      </c>
      <c r="G3771" t="s">
        <v>274</v>
      </c>
      <c r="H3771" t="s">
        <v>274</v>
      </c>
      <c r="I3771">
        <v>0</v>
      </c>
      <c r="J3771">
        <v>0</v>
      </c>
      <c r="K3771">
        <v>6</v>
      </c>
      <c r="L3771">
        <v>0</v>
      </c>
      <c r="M3771">
        <v>2</v>
      </c>
    </row>
    <row r="3772" spans="1:15" x14ac:dyDescent="0.25">
      <c r="A3772" t="str">
        <f t="shared" si="58"/>
        <v>62 DayOctober-December 2024NHS LothianCervical (screened only)</v>
      </c>
      <c r="B3772" t="s">
        <v>262</v>
      </c>
      <c r="C3772" t="s">
        <v>261</v>
      </c>
      <c r="D3772" t="s">
        <v>172</v>
      </c>
      <c r="E3772" t="s">
        <v>25</v>
      </c>
      <c r="F3772">
        <v>2</v>
      </c>
      <c r="G3772" t="s">
        <v>266</v>
      </c>
      <c r="H3772" t="s">
        <v>306</v>
      </c>
      <c r="I3772">
        <v>0</v>
      </c>
      <c r="J3772">
        <v>0</v>
      </c>
      <c r="K3772">
        <v>2</v>
      </c>
      <c r="L3772">
        <v>1</v>
      </c>
      <c r="M3772">
        <v>1</v>
      </c>
    </row>
    <row r="3773" spans="1:15" x14ac:dyDescent="0.25">
      <c r="A3773" t="str">
        <f t="shared" si="58"/>
        <v>62 DayOctober-December 2024NHS LothianColorectal</v>
      </c>
      <c r="B3773" t="s">
        <v>262</v>
      </c>
      <c r="C3773" t="s">
        <v>261</v>
      </c>
      <c r="D3773" t="s">
        <v>172</v>
      </c>
      <c r="E3773" t="s">
        <v>26</v>
      </c>
      <c r="F3773">
        <v>111</v>
      </c>
      <c r="G3773" t="s">
        <v>327</v>
      </c>
      <c r="H3773" t="s">
        <v>268</v>
      </c>
      <c r="I3773">
        <v>0</v>
      </c>
      <c r="J3773">
        <v>0</v>
      </c>
      <c r="K3773">
        <v>83</v>
      </c>
      <c r="L3773">
        <v>25</v>
      </c>
      <c r="M3773">
        <v>49</v>
      </c>
      <c r="N3773">
        <v>19</v>
      </c>
      <c r="O3773">
        <v>38</v>
      </c>
    </row>
    <row r="3774" spans="1:15" x14ac:dyDescent="0.25">
      <c r="A3774" t="str">
        <f t="shared" si="58"/>
        <v>62 DayOctober-December 2024NHS LothianColorectal (screened excluded)</v>
      </c>
      <c r="B3774" t="s">
        <v>262</v>
      </c>
      <c r="C3774" t="s">
        <v>261</v>
      </c>
      <c r="D3774" t="s">
        <v>172</v>
      </c>
      <c r="E3774" t="s">
        <v>27</v>
      </c>
      <c r="F3774">
        <v>91</v>
      </c>
      <c r="G3774" t="s">
        <v>327</v>
      </c>
      <c r="H3774" t="s">
        <v>376</v>
      </c>
      <c r="I3774">
        <v>0</v>
      </c>
      <c r="J3774">
        <v>0</v>
      </c>
      <c r="K3774">
        <v>63</v>
      </c>
      <c r="L3774">
        <v>15</v>
      </c>
      <c r="M3774">
        <v>37</v>
      </c>
      <c r="N3774">
        <v>19</v>
      </c>
      <c r="O3774">
        <v>38</v>
      </c>
    </row>
    <row r="3775" spans="1:15" x14ac:dyDescent="0.25">
      <c r="A3775" t="str">
        <f t="shared" si="58"/>
        <v>62 DayOctober-December 2024NHS LothianColorectal (screened only)</v>
      </c>
      <c r="B3775" t="s">
        <v>262</v>
      </c>
      <c r="C3775" t="s">
        <v>261</v>
      </c>
      <c r="D3775" t="s">
        <v>172</v>
      </c>
      <c r="E3775" t="s">
        <v>28</v>
      </c>
      <c r="F3775">
        <v>20</v>
      </c>
      <c r="G3775" t="s">
        <v>266</v>
      </c>
      <c r="H3775" t="s">
        <v>336</v>
      </c>
      <c r="I3775">
        <v>0</v>
      </c>
      <c r="J3775">
        <v>0</v>
      </c>
      <c r="K3775">
        <v>20</v>
      </c>
      <c r="L3775">
        <v>10</v>
      </c>
      <c r="M3775">
        <v>12</v>
      </c>
      <c r="N3775">
        <v>26</v>
      </c>
      <c r="O3775">
        <v>40</v>
      </c>
    </row>
    <row r="3776" spans="1:15" x14ac:dyDescent="0.25">
      <c r="A3776" t="str">
        <f t="shared" si="58"/>
        <v>62 DayOctober-December 2024NHS LothianHead &amp; Neck</v>
      </c>
      <c r="B3776" t="s">
        <v>262</v>
      </c>
      <c r="C3776" t="s">
        <v>261</v>
      </c>
      <c r="D3776" t="s">
        <v>172</v>
      </c>
      <c r="E3776" t="s">
        <v>29</v>
      </c>
      <c r="F3776">
        <v>33</v>
      </c>
      <c r="G3776" t="s">
        <v>310</v>
      </c>
      <c r="H3776" t="s">
        <v>356</v>
      </c>
      <c r="I3776">
        <v>0</v>
      </c>
      <c r="J3776">
        <v>0</v>
      </c>
      <c r="K3776">
        <v>22</v>
      </c>
      <c r="L3776">
        <v>4</v>
      </c>
      <c r="M3776">
        <v>18</v>
      </c>
      <c r="N3776">
        <v>33</v>
      </c>
      <c r="O3776">
        <v>21</v>
      </c>
    </row>
    <row r="3777" spans="1:15" x14ac:dyDescent="0.25">
      <c r="A3777" t="str">
        <f t="shared" si="58"/>
        <v>62 DayOctober-December 2024NHS LothianLung</v>
      </c>
      <c r="B3777" t="s">
        <v>262</v>
      </c>
      <c r="C3777" t="s">
        <v>261</v>
      </c>
      <c r="D3777" t="s">
        <v>172</v>
      </c>
      <c r="E3777" t="s">
        <v>30</v>
      </c>
      <c r="F3777">
        <v>155</v>
      </c>
      <c r="G3777" t="s">
        <v>504</v>
      </c>
      <c r="H3777" t="s">
        <v>338</v>
      </c>
      <c r="I3777">
        <v>1</v>
      </c>
      <c r="J3777">
        <v>1.6949152542372901</v>
      </c>
      <c r="K3777">
        <v>58</v>
      </c>
      <c r="L3777">
        <v>5</v>
      </c>
      <c r="M3777">
        <v>15</v>
      </c>
      <c r="N3777">
        <v>7</v>
      </c>
      <c r="O3777">
        <v>19</v>
      </c>
    </row>
    <row r="3778" spans="1:15" x14ac:dyDescent="0.25">
      <c r="A3778" t="str">
        <f t="shared" si="58"/>
        <v>62 DayOctober-December 2024NHS LothianLymphoma</v>
      </c>
      <c r="B3778" t="s">
        <v>262</v>
      </c>
      <c r="C3778" t="s">
        <v>261</v>
      </c>
      <c r="D3778" t="s">
        <v>172</v>
      </c>
      <c r="E3778" t="s">
        <v>31</v>
      </c>
      <c r="F3778">
        <v>48</v>
      </c>
      <c r="G3778" t="s">
        <v>315</v>
      </c>
      <c r="H3778" t="s">
        <v>311</v>
      </c>
      <c r="I3778">
        <v>0</v>
      </c>
      <c r="J3778">
        <v>0</v>
      </c>
      <c r="K3778">
        <v>13</v>
      </c>
      <c r="L3778">
        <v>3</v>
      </c>
      <c r="M3778">
        <v>5</v>
      </c>
      <c r="N3778">
        <v>16</v>
      </c>
      <c r="O3778">
        <v>16</v>
      </c>
    </row>
    <row r="3779" spans="1:15" x14ac:dyDescent="0.25">
      <c r="A3779" t="str">
        <f t="shared" ref="A3779:A3842" si="59">CONCATENATE(B3779,C3779,D3779,E3779)</f>
        <v>62 DayOctober-December 2024NHS LothianMelanoma</v>
      </c>
      <c r="B3779" t="s">
        <v>262</v>
      </c>
      <c r="C3779" t="s">
        <v>261</v>
      </c>
      <c r="D3779" t="s">
        <v>172</v>
      </c>
      <c r="E3779" t="s">
        <v>32</v>
      </c>
      <c r="F3779">
        <v>58</v>
      </c>
      <c r="G3779" t="s">
        <v>356</v>
      </c>
      <c r="H3779" t="s">
        <v>278</v>
      </c>
      <c r="I3779">
        <v>0</v>
      </c>
      <c r="J3779">
        <v>0</v>
      </c>
      <c r="K3779">
        <v>36</v>
      </c>
      <c r="L3779">
        <v>6</v>
      </c>
      <c r="M3779">
        <v>1</v>
      </c>
      <c r="N3779">
        <v>14</v>
      </c>
    </row>
    <row r="3780" spans="1:15" x14ac:dyDescent="0.25">
      <c r="A3780" t="str">
        <f t="shared" si="59"/>
        <v>62 DayOctober-December 2024NHS LothianOvarian</v>
      </c>
      <c r="B3780" t="s">
        <v>262</v>
      </c>
      <c r="C3780" t="s">
        <v>261</v>
      </c>
      <c r="D3780" t="s">
        <v>172</v>
      </c>
      <c r="E3780" t="s">
        <v>33</v>
      </c>
      <c r="F3780">
        <v>16</v>
      </c>
      <c r="G3780" t="s">
        <v>320</v>
      </c>
      <c r="H3780" t="s">
        <v>311</v>
      </c>
      <c r="I3780">
        <v>0</v>
      </c>
      <c r="J3780">
        <v>0</v>
      </c>
      <c r="K3780">
        <v>13</v>
      </c>
      <c r="L3780">
        <v>2</v>
      </c>
      <c r="M3780">
        <v>8</v>
      </c>
      <c r="O3780">
        <v>15</v>
      </c>
    </row>
    <row r="3781" spans="1:15" x14ac:dyDescent="0.25">
      <c r="A3781" t="str">
        <f t="shared" si="59"/>
        <v>62 DayOctober-December 2024NHS LothianUpper GI</v>
      </c>
      <c r="B3781" t="s">
        <v>262</v>
      </c>
      <c r="C3781" t="s">
        <v>261</v>
      </c>
      <c r="D3781" t="s">
        <v>172</v>
      </c>
      <c r="E3781" t="s">
        <v>34</v>
      </c>
      <c r="F3781">
        <v>100</v>
      </c>
      <c r="G3781" t="s">
        <v>330</v>
      </c>
      <c r="H3781" t="s">
        <v>493</v>
      </c>
      <c r="I3781">
        <v>0</v>
      </c>
      <c r="J3781">
        <v>0</v>
      </c>
      <c r="K3781">
        <v>76</v>
      </c>
      <c r="L3781">
        <v>10</v>
      </c>
      <c r="M3781">
        <v>14</v>
      </c>
      <c r="N3781">
        <v>17</v>
      </c>
      <c r="O3781">
        <v>20</v>
      </c>
    </row>
    <row r="3782" spans="1:15" x14ac:dyDescent="0.25">
      <c r="A3782" t="str">
        <f t="shared" si="59"/>
        <v>62 DayOctober-December 2024NHS LothianUpper GI - Hepatopancreatobiliary</v>
      </c>
      <c r="B3782" t="s">
        <v>262</v>
      </c>
      <c r="C3782" t="s">
        <v>261</v>
      </c>
      <c r="D3782" t="s">
        <v>172</v>
      </c>
      <c r="E3782" t="s">
        <v>203</v>
      </c>
      <c r="F3782">
        <v>58</v>
      </c>
      <c r="G3782" t="s">
        <v>302</v>
      </c>
      <c r="H3782" t="s">
        <v>329</v>
      </c>
      <c r="I3782">
        <v>0</v>
      </c>
      <c r="J3782">
        <v>0</v>
      </c>
      <c r="K3782">
        <v>41</v>
      </c>
      <c r="L3782">
        <v>1</v>
      </c>
      <c r="M3782">
        <v>2</v>
      </c>
    </row>
    <row r="3783" spans="1:15" x14ac:dyDescent="0.25">
      <c r="A3783" t="str">
        <f t="shared" si="59"/>
        <v>62 DayOctober-December 2024NHS LothianUpper GI - Oesophagogastric</v>
      </c>
      <c r="B3783" t="s">
        <v>262</v>
      </c>
      <c r="C3783" t="s">
        <v>261</v>
      </c>
      <c r="D3783" t="s">
        <v>172</v>
      </c>
      <c r="E3783" t="s">
        <v>204</v>
      </c>
      <c r="F3783">
        <v>42</v>
      </c>
      <c r="G3783" t="s">
        <v>272</v>
      </c>
      <c r="H3783" t="s">
        <v>315</v>
      </c>
      <c r="I3783">
        <v>0</v>
      </c>
      <c r="J3783">
        <v>0</v>
      </c>
      <c r="K3783">
        <v>35</v>
      </c>
      <c r="L3783">
        <v>9</v>
      </c>
      <c r="M3783">
        <v>12</v>
      </c>
      <c r="N3783">
        <v>15</v>
      </c>
      <c r="O3783">
        <v>20</v>
      </c>
    </row>
    <row r="3784" spans="1:15" x14ac:dyDescent="0.25">
      <c r="A3784" t="str">
        <f t="shared" si="59"/>
        <v>62 DayOctober-December 2024NHS LothianUrological</v>
      </c>
      <c r="B3784" t="s">
        <v>262</v>
      </c>
      <c r="C3784" t="s">
        <v>261</v>
      </c>
      <c r="D3784" t="s">
        <v>172</v>
      </c>
      <c r="E3784" t="s">
        <v>205</v>
      </c>
      <c r="F3784">
        <v>251</v>
      </c>
      <c r="G3784" t="s">
        <v>463</v>
      </c>
      <c r="H3784" t="s">
        <v>299</v>
      </c>
      <c r="I3784">
        <v>0</v>
      </c>
      <c r="J3784">
        <v>0</v>
      </c>
      <c r="K3784">
        <v>179</v>
      </c>
      <c r="L3784">
        <v>47</v>
      </c>
      <c r="M3784">
        <v>43</v>
      </c>
      <c r="N3784">
        <v>14</v>
      </c>
      <c r="O3784">
        <v>23</v>
      </c>
    </row>
    <row r="3785" spans="1:15" x14ac:dyDescent="0.25">
      <c r="A3785" t="str">
        <f t="shared" si="59"/>
        <v>62 DayOctober-December 2024NHS LothianUrology - Bladder</v>
      </c>
      <c r="B3785" t="s">
        <v>262</v>
      </c>
      <c r="C3785" t="s">
        <v>261</v>
      </c>
      <c r="D3785" t="s">
        <v>172</v>
      </c>
      <c r="E3785" t="s">
        <v>206</v>
      </c>
      <c r="F3785">
        <v>39</v>
      </c>
      <c r="G3785" t="s">
        <v>272</v>
      </c>
      <c r="H3785" t="s">
        <v>280</v>
      </c>
      <c r="I3785">
        <v>0</v>
      </c>
      <c r="J3785">
        <v>0</v>
      </c>
      <c r="K3785">
        <v>32</v>
      </c>
      <c r="L3785">
        <v>7</v>
      </c>
      <c r="M3785">
        <v>18</v>
      </c>
      <c r="N3785">
        <v>20</v>
      </c>
      <c r="O3785">
        <v>34</v>
      </c>
    </row>
    <row r="3786" spans="1:15" x14ac:dyDescent="0.25">
      <c r="A3786" t="str">
        <f t="shared" si="59"/>
        <v>62 DayOctober-December 2024NHS LothianUrology - Other</v>
      </c>
      <c r="B3786" t="s">
        <v>262</v>
      </c>
      <c r="C3786" t="s">
        <v>261</v>
      </c>
      <c r="D3786" t="s">
        <v>172</v>
      </c>
      <c r="E3786" t="s">
        <v>207</v>
      </c>
      <c r="F3786">
        <v>50</v>
      </c>
      <c r="G3786" t="s">
        <v>296</v>
      </c>
      <c r="H3786" t="s">
        <v>345</v>
      </c>
      <c r="I3786">
        <v>0</v>
      </c>
      <c r="J3786">
        <v>0</v>
      </c>
      <c r="K3786">
        <v>23</v>
      </c>
      <c r="L3786">
        <v>3</v>
      </c>
      <c r="M3786">
        <v>8</v>
      </c>
      <c r="N3786">
        <v>14</v>
      </c>
      <c r="O3786">
        <v>10</v>
      </c>
    </row>
    <row r="3787" spans="1:15" x14ac:dyDescent="0.25">
      <c r="A3787" t="str">
        <f t="shared" si="59"/>
        <v>62 DayOctober-December 2024NHS LothianUrology - Prostate</v>
      </c>
      <c r="B3787" t="s">
        <v>262</v>
      </c>
      <c r="C3787" t="s">
        <v>261</v>
      </c>
      <c r="D3787" t="s">
        <v>172</v>
      </c>
      <c r="E3787" t="s">
        <v>208</v>
      </c>
      <c r="F3787">
        <v>162</v>
      </c>
      <c r="G3787" t="s">
        <v>369</v>
      </c>
      <c r="H3787" t="s">
        <v>289</v>
      </c>
      <c r="I3787">
        <v>0</v>
      </c>
      <c r="J3787">
        <v>0</v>
      </c>
      <c r="K3787">
        <v>124</v>
      </c>
      <c r="L3787">
        <v>37</v>
      </c>
      <c r="M3787">
        <v>17</v>
      </c>
      <c r="N3787">
        <v>14</v>
      </c>
      <c r="O3787">
        <v>23</v>
      </c>
    </row>
    <row r="3788" spans="1:15" x14ac:dyDescent="0.25">
      <c r="A3788" t="str">
        <f t="shared" si="59"/>
        <v>62 DayOctober-December 2024NHS OrkneyAll Cancer Types*</v>
      </c>
      <c r="B3788" t="s">
        <v>262</v>
      </c>
      <c r="C3788" t="s">
        <v>261</v>
      </c>
      <c r="D3788" t="s">
        <v>173</v>
      </c>
      <c r="E3788" t="s">
        <v>198</v>
      </c>
      <c r="F3788">
        <v>12</v>
      </c>
      <c r="G3788" t="s">
        <v>313</v>
      </c>
      <c r="H3788" t="s">
        <v>322</v>
      </c>
      <c r="I3788">
        <v>1</v>
      </c>
      <c r="J3788">
        <v>12.5</v>
      </c>
      <c r="K3788">
        <v>7</v>
      </c>
      <c r="L3788">
        <v>1</v>
      </c>
      <c r="M3788">
        <v>3</v>
      </c>
      <c r="O3788">
        <v>41</v>
      </c>
    </row>
    <row r="3789" spans="1:15" x14ac:dyDescent="0.25">
      <c r="A3789" t="str">
        <f t="shared" si="59"/>
        <v>62 DayOctober-December 2024NHS OrkneyAll Cancer Types* (screened excluded)</v>
      </c>
      <c r="B3789" t="s">
        <v>262</v>
      </c>
      <c r="C3789" t="s">
        <v>261</v>
      </c>
      <c r="D3789" t="s">
        <v>173</v>
      </c>
      <c r="E3789" t="s">
        <v>199</v>
      </c>
      <c r="F3789">
        <v>12</v>
      </c>
      <c r="G3789" t="s">
        <v>313</v>
      </c>
      <c r="H3789" t="s">
        <v>322</v>
      </c>
      <c r="I3789">
        <v>1</v>
      </c>
      <c r="J3789">
        <v>12.5</v>
      </c>
      <c r="K3789">
        <v>7</v>
      </c>
      <c r="L3789">
        <v>1</v>
      </c>
      <c r="M3789">
        <v>3</v>
      </c>
      <c r="O3789">
        <v>41</v>
      </c>
    </row>
    <row r="3790" spans="1:15" x14ac:dyDescent="0.25">
      <c r="A3790" t="str">
        <f t="shared" si="59"/>
        <v>62 DayOctober-December 2024NHS OrkneyColorectal</v>
      </c>
      <c r="B3790" t="s">
        <v>262</v>
      </c>
      <c r="C3790" t="s">
        <v>261</v>
      </c>
      <c r="D3790" t="s">
        <v>173</v>
      </c>
      <c r="E3790" t="s">
        <v>26</v>
      </c>
      <c r="F3790">
        <v>6</v>
      </c>
      <c r="G3790" t="s">
        <v>306</v>
      </c>
      <c r="H3790" t="s">
        <v>313</v>
      </c>
      <c r="I3790">
        <v>1</v>
      </c>
      <c r="J3790">
        <v>25</v>
      </c>
      <c r="K3790">
        <v>3</v>
      </c>
      <c r="L3790">
        <v>0</v>
      </c>
      <c r="M3790">
        <v>1</v>
      </c>
    </row>
    <row r="3791" spans="1:15" x14ac:dyDescent="0.25">
      <c r="A3791" t="str">
        <f t="shared" si="59"/>
        <v>62 DayOctober-December 2024NHS OrkneyColorectal (screened excluded)</v>
      </c>
      <c r="B3791" t="s">
        <v>262</v>
      </c>
      <c r="C3791" t="s">
        <v>261</v>
      </c>
      <c r="D3791" t="s">
        <v>173</v>
      </c>
      <c r="E3791" t="s">
        <v>27</v>
      </c>
      <c r="F3791">
        <v>6</v>
      </c>
      <c r="G3791" t="s">
        <v>306</v>
      </c>
      <c r="H3791" t="s">
        <v>313</v>
      </c>
      <c r="I3791">
        <v>1</v>
      </c>
      <c r="J3791">
        <v>25</v>
      </c>
      <c r="K3791">
        <v>3</v>
      </c>
      <c r="L3791">
        <v>0</v>
      </c>
      <c r="M3791">
        <v>1</v>
      </c>
    </row>
    <row r="3792" spans="1:15" x14ac:dyDescent="0.25">
      <c r="A3792" t="str">
        <f t="shared" si="59"/>
        <v>62 DayOctober-December 2024NHS OrkneyLung</v>
      </c>
      <c r="B3792" t="s">
        <v>262</v>
      </c>
      <c r="C3792" t="s">
        <v>261</v>
      </c>
      <c r="D3792" t="s">
        <v>173</v>
      </c>
      <c r="E3792" t="s">
        <v>30</v>
      </c>
      <c r="F3792">
        <v>1</v>
      </c>
      <c r="G3792" t="s">
        <v>316</v>
      </c>
      <c r="H3792" t="s">
        <v>266</v>
      </c>
      <c r="I3792">
        <v>0</v>
      </c>
      <c r="J3792" t="e">
        <v>#NUM!</v>
      </c>
      <c r="K3792">
        <v>0</v>
      </c>
      <c r="L3792">
        <v>0</v>
      </c>
      <c r="M3792">
        <v>0</v>
      </c>
    </row>
    <row r="3793" spans="1:15" x14ac:dyDescent="0.25">
      <c r="A3793" t="str">
        <f t="shared" si="59"/>
        <v>62 DayOctober-December 2024NHS OrkneyMelanoma</v>
      </c>
      <c r="B3793" t="s">
        <v>262</v>
      </c>
      <c r="C3793" t="s">
        <v>261</v>
      </c>
      <c r="D3793" t="s">
        <v>173</v>
      </c>
      <c r="E3793" t="s">
        <v>32</v>
      </c>
      <c r="F3793">
        <v>1</v>
      </c>
      <c r="G3793" t="s">
        <v>266</v>
      </c>
      <c r="H3793" t="s">
        <v>316</v>
      </c>
      <c r="I3793">
        <v>0</v>
      </c>
      <c r="J3793">
        <v>0</v>
      </c>
      <c r="K3793">
        <v>1</v>
      </c>
      <c r="L3793">
        <v>0</v>
      </c>
      <c r="M3793">
        <v>0</v>
      </c>
    </row>
    <row r="3794" spans="1:15" x14ac:dyDescent="0.25">
      <c r="A3794" t="str">
        <f t="shared" si="59"/>
        <v>62 DayOctober-December 2024NHS OrkneyUrological</v>
      </c>
      <c r="B3794" t="s">
        <v>262</v>
      </c>
      <c r="C3794" t="s">
        <v>261</v>
      </c>
      <c r="D3794" t="s">
        <v>173</v>
      </c>
      <c r="E3794" t="s">
        <v>205</v>
      </c>
      <c r="F3794">
        <v>4</v>
      </c>
      <c r="G3794" t="s">
        <v>316</v>
      </c>
      <c r="H3794" t="s">
        <v>320</v>
      </c>
      <c r="I3794">
        <v>0</v>
      </c>
      <c r="J3794">
        <v>0</v>
      </c>
      <c r="K3794">
        <v>3</v>
      </c>
      <c r="L3794">
        <v>1</v>
      </c>
      <c r="M3794">
        <v>2</v>
      </c>
    </row>
    <row r="3795" spans="1:15" x14ac:dyDescent="0.25">
      <c r="A3795" t="str">
        <f t="shared" si="59"/>
        <v>62 DayOctober-December 2024NHS OrkneyUrology - Bladder</v>
      </c>
      <c r="B3795" t="s">
        <v>262</v>
      </c>
      <c r="C3795" t="s">
        <v>261</v>
      </c>
      <c r="D3795" t="s">
        <v>173</v>
      </c>
      <c r="E3795" t="s">
        <v>206</v>
      </c>
      <c r="F3795">
        <v>1</v>
      </c>
      <c r="G3795" t="s">
        <v>266</v>
      </c>
      <c r="H3795" t="s">
        <v>316</v>
      </c>
      <c r="I3795">
        <v>0</v>
      </c>
      <c r="J3795">
        <v>0</v>
      </c>
      <c r="K3795">
        <v>1</v>
      </c>
      <c r="L3795">
        <v>0</v>
      </c>
      <c r="M3795">
        <v>1</v>
      </c>
    </row>
    <row r="3796" spans="1:15" x14ac:dyDescent="0.25">
      <c r="A3796" t="str">
        <f t="shared" si="59"/>
        <v>62 DayOctober-December 2024NHS OrkneyUrology - Other</v>
      </c>
      <c r="B3796" t="s">
        <v>262</v>
      </c>
      <c r="C3796" t="s">
        <v>261</v>
      </c>
      <c r="D3796" t="s">
        <v>173</v>
      </c>
      <c r="E3796" t="s">
        <v>207</v>
      </c>
      <c r="F3796">
        <v>1</v>
      </c>
      <c r="G3796" t="s">
        <v>316</v>
      </c>
      <c r="H3796" t="s">
        <v>266</v>
      </c>
      <c r="I3796">
        <v>0</v>
      </c>
      <c r="J3796" t="e">
        <v>#NUM!</v>
      </c>
      <c r="K3796">
        <v>0</v>
      </c>
      <c r="L3796">
        <v>0</v>
      </c>
      <c r="M3796">
        <v>0</v>
      </c>
    </row>
    <row r="3797" spans="1:15" x14ac:dyDescent="0.25">
      <c r="A3797" t="str">
        <f t="shared" si="59"/>
        <v>62 DayOctober-December 2024NHS OrkneyUrology - Prostate</v>
      </c>
      <c r="B3797" t="s">
        <v>262</v>
      </c>
      <c r="C3797" t="s">
        <v>261</v>
      </c>
      <c r="D3797" t="s">
        <v>173</v>
      </c>
      <c r="E3797" t="s">
        <v>208</v>
      </c>
      <c r="F3797">
        <v>2</v>
      </c>
      <c r="G3797" t="s">
        <v>266</v>
      </c>
      <c r="H3797" t="s">
        <v>306</v>
      </c>
      <c r="I3797">
        <v>0</v>
      </c>
      <c r="J3797">
        <v>0</v>
      </c>
      <c r="K3797">
        <v>2</v>
      </c>
      <c r="L3797">
        <v>1</v>
      </c>
      <c r="M3797">
        <v>1</v>
      </c>
    </row>
    <row r="3798" spans="1:15" x14ac:dyDescent="0.25">
      <c r="A3798" t="str">
        <f t="shared" si="59"/>
        <v>62 DayOctober-December 2024NHS ScotlandAll Cancer Types*</v>
      </c>
      <c r="B3798" t="s">
        <v>262</v>
      </c>
      <c r="C3798" t="s">
        <v>261</v>
      </c>
      <c r="D3798" t="s">
        <v>0</v>
      </c>
      <c r="E3798" t="s">
        <v>198</v>
      </c>
      <c r="F3798">
        <v>6889</v>
      </c>
      <c r="G3798" t="s">
        <v>703</v>
      </c>
      <c r="H3798" t="s">
        <v>704</v>
      </c>
      <c r="I3798">
        <v>64</v>
      </c>
      <c r="J3798">
        <v>1.4638609332113499</v>
      </c>
      <c r="K3798">
        <v>4308</v>
      </c>
      <c r="L3798">
        <v>741</v>
      </c>
      <c r="M3798">
        <v>1403</v>
      </c>
      <c r="N3798">
        <v>16</v>
      </c>
      <c r="O3798">
        <v>21</v>
      </c>
    </row>
    <row r="3799" spans="1:15" x14ac:dyDescent="0.25">
      <c r="A3799" t="str">
        <f t="shared" si="59"/>
        <v>62 DayOctober-December 2024NHS ScotlandAll Cancer Types* (screened excluded)</v>
      </c>
      <c r="B3799" t="s">
        <v>262</v>
      </c>
      <c r="C3799" t="s">
        <v>261</v>
      </c>
      <c r="D3799" t="s">
        <v>0</v>
      </c>
      <c r="E3799" t="s">
        <v>199</v>
      </c>
      <c r="F3799">
        <v>6228</v>
      </c>
      <c r="G3799" t="s">
        <v>703</v>
      </c>
      <c r="H3799" t="s">
        <v>705</v>
      </c>
      <c r="I3799">
        <v>61</v>
      </c>
      <c r="J3799">
        <v>1.6437617892751299</v>
      </c>
      <c r="K3799">
        <v>3650</v>
      </c>
      <c r="L3799">
        <v>610</v>
      </c>
      <c r="M3799">
        <v>1184</v>
      </c>
      <c r="N3799">
        <v>16</v>
      </c>
      <c r="O3799">
        <v>21</v>
      </c>
    </row>
    <row r="3800" spans="1:15" x14ac:dyDescent="0.25">
      <c r="A3800" t="str">
        <f t="shared" si="59"/>
        <v>62 DayOctober-December 2024NHS ScotlandAll Cancer Types* (screened only)</v>
      </c>
      <c r="B3800" t="s">
        <v>262</v>
      </c>
      <c r="C3800" t="s">
        <v>261</v>
      </c>
      <c r="D3800" t="s">
        <v>0</v>
      </c>
      <c r="E3800" t="s">
        <v>200</v>
      </c>
      <c r="F3800">
        <v>661</v>
      </c>
      <c r="G3800" t="s">
        <v>266</v>
      </c>
      <c r="H3800" t="s">
        <v>706</v>
      </c>
      <c r="I3800">
        <v>3</v>
      </c>
      <c r="J3800">
        <v>0.45385779122541597</v>
      </c>
      <c r="K3800">
        <v>658</v>
      </c>
      <c r="L3800">
        <v>131</v>
      </c>
      <c r="M3800">
        <v>219</v>
      </c>
      <c r="N3800">
        <v>15</v>
      </c>
      <c r="O3800">
        <v>19</v>
      </c>
    </row>
    <row r="3801" spans="1:15" x14ac:dyDescent="0.25">
      <c r="A3801" t="str">
        <f t="shared" si="59"/>
        <v>62 DayOctober-December 2024NHS ScotlandBreast</v>
      </c>
      <c r="B3801" t="s">
        <v>262</v>
      </c>
      <c r="C3801" t="s">
        <v>261</v>
      </c>
      <c r="D3801" t="s">
        <v>0</v>
      </c>
      <c r="E3801" t="s">
        <v>22</v>
      </c>
      <c r="F3801">
        <v>1357</v>
      </c>
      <c r="G3801" t="s">
        <v>521</v>
      </c>
      <c r="H3801" t="s">
        <v>707</v>
      </c>
      <c r="I3801">
        <v>1</v>
      </c>
      <c r="J3801">
        <v>9.0171325518485099E-2</v>
      </c>
      <c r="K3801">
        <v>1108</v>
      </c>
      <c r="L3801">
        <v>161</v>
      </c>
      <c r="M3801">
        <v>325</v>
      </c>
      <c r="N3801">
        <v>13</v>
      </c>
      <c r="O3801">
        <v>14</v>
      </c>
    </row>
    <row r="3802" spans="1:15" x14ac:dyDescent="0.25">
      <c r="A3802" t="str">
        <f t="shared" si="59"/>
        <v>62 DayOctober-December 2024NHS ScotlandBreast (screened excluded)</v>
      </c>
      <c r="B3802" t="s">
        <v>262</v>
      </c>
      <c r="C3802" t="s">
        <v>261</v>
      </c>
      <c r="D3802" t="s">
        <v>0</v>
      </c>
      <c r="E3802" t="s">
        <v>201</v>
      </c>
      <c r="F3802">
        <v>862</v>
      </c>
      <c r="G3802" t="s">
        <v>521</v>
      </c>
      <c r="H3802" t="s">
        <v>708</v>
      </c>
      <c r="I3802">
        <v>0</v>
      </c>
      <c r="J3802">
        <v>0</v>
      </c>
      <c r="K3802">
        <v>614</v>
      </c>
      <c r="L3802">
        <v>84</v>
      </c>
      <c r="M3802">
        <v>197</v>
      </c>
      <c r="N3802">
        <v>10</v>
      </c>
      <c r="O3802">
        <v>14</v>
      </c>
    </row>
    <row r="3803" spans="1:15" x14ac:dyDescent="0.25">
      <c r="A3803" t="str">
        <f t="shared" si="59"/>
        <v>62 DayOctober-December 2024NHS ScotlandBreast (screened only)</v>
      </c>
      <c r="B3803" t="s">
        <v>262</v>
      </c>
      <c r="C3803" t="s">
        <v>261</v>
      </c>
      <c r="D3803" t="s">
        <v>0</v>
      </c>
      <c r="E3803" t="s">
        <v>202</v>
      </c>
      <c r="F3803">
        <v>495</v>
      </c>
      <c r="G3803" t="s">
        <v>266</v>
      </c>
      <c r="H3803" t="s">
        <v>709</v>
      </c>
      <c r="I3803">
        <v>1</v>
      </c>
      <c r="J3803">
        <v>0.20202020202020199</v>
      </c>
      <c r="K3803">
        <v>494</v>
      </c>
      <c r="L3803">
        <v>77</v>
      </c>
      <c r="M3803">
        <v>128</v>
      </c>
      <c r="N3803">
        <v>14</v>
      </c>
      <c r="O3803">
        <v>14</v>
      </c>
    </row>
    <row r="3804" spans="1:15" x14ac:dyDescent="0.25">
      <c r="A3804" t="str">
        <f t="shared" si="59"/>
        <v>62 DayOctober-December 2024NHS ScotlandCervical</v>
      </c>
      <c r="B3804" t="s">
        <v>262</v>
      </c>
      <c r="C3804" t="s">
        <v>261</v>
      </c>
      <c r="D3804" t="s">
        <v>0</v>
      </c>
      <c r="E3804" t="s">
        <v>23</v>
      </c>
      <c r="F3804">
        <v>91</v>
      </c>
      <c r="G3804" t="s">
        <v>314</v>
      </c>
      <c r="H3804" t="s">
        <v>335</v>
      </c>
      <c r="I3804">
        <v>3</v>
      </c>
      <c r="J3804">
        <v>4.9180327868852496</v>
      </c>
      <c r="K3804">
        <v>58</v>
      </c>
      <c r="L3804">
        <v>8</v>
      </c>
      <c r="M3804">
        <v>21</v>
      </c>
      <c r="N3804">
        <v>18</v>
      </c>
      <c r="O3804">
        <v>26</v>
      </c>
    </row>
    <row r="3805" spans="1:15" x14ac:dyDescent="0.25">
      <c r="A3805" t="str">
        <f t="shared" si="59"/>
        <v>62 DayOctober-December 2024NHS ScotlandCervical (screened excluded)</v>
      </c>
      <c r="B3805" t="s">
        <v>262</v>
      </c>
      <c r="C3805" t="s">
        <v>261</v>
      </c>
      <c r="D3805" t="s">
        <v>0</v>
      </c>
      <c r="E3805" t="s">
        <v>24</v>
      </c>
      <c r="F3805">
        <v>66</v>
      </c>
      <c r="G3805" t="s">
        <v>314</v>
      </c>
      <c r="H3805" t="s">
        <v>278</v>
      </c>
      <c r="I3805">
        <v>3</v>
      </c>
      <c r="J3805">
        <v>8.3333333333333304</v>
      </c>
      <c r="K3805">
        <v>33</v>
      </c>
      <c r="L3805">
        <v>4</v>
      </c>
      <c r="M3805">
        <v>10</v>
      </c>
      <c r="N3805">
        <v>10</v>
      </c>
      <c r="O3805">
        <v>12</v>
      </c>
    </row>
    <row r="3806" spans="1:15" x14ac:dyDescent="0.25">
      <c r="A3806" t="str">
        <f t="shared" si="59"/>
        <v>62 DayOctober-December 2024NHS ScotlandCervical (screened only)</v>
      </c>
      <c r="B3806" t="s">
        <v>262</v>
      </c>
      <c r="C3806" t="s">
        <v>261</v>
      </c>
      <c r="D3806" t="s">
        <v>0</v>
      </c>
      <c r="E3806" t="s">
        <v>25</v>
      </c>
      <c r="F3806">
        <v>25</v>
      </c>
      <c r="G3806" t="s">
        <v>266</v>
      </c>
      <c r="H3806" t="s">
        <v>387</v>
      </c>
      <c r="I3806">
        <v>0</v>
      </c>
      <c r="J3806">
        <v>0</v>
      </c>
      <c r="K3806">
        <v>25</v>
      </c>
      <c r="L3806">
        <v>4</v>
      </c>
      <c r="M3806">
        <v>11</v>
      </c>
      <c r="N3806">
        <v>25</v>
      </c>
      <c r="O3806">
        <v>41</v>
      </c>
    </row>
    <row r="3807" spans="1:15" x14ac:dyDescent="0.25">
      <c r="A3807" t="str">
        <f t="shared" si="59"/>
        <v>62 DayOctober-December 2024NHS ScotlandColorectal</v>
      </c>
      <c r="B3807" t="s">
        <v>262</v>
      </c>
      <c r="C3807" t="s">
        <v>261</v>
      </c>
      <c r="D3807" t="s">
        <v>0</v>
      </c>
      <c r="E3807" t="s">
        <v>26</v>
      </c>
      <c r="F3807">
        <v>900</v>
      </c>
      <c r="G3807" t="s">
        <v>545</v>
      </c>
      <c r="H3807" t="s">
        <v>710</v>
      </c>
      <c r="I3807">
        <v>13</v>
      </c>
      <c r="J3807">
        <v>2.0092735703245701</v>
      </c>
      <c r="K3807">
        <v>634</v>
      </c>
      <c r="L3807">
        <v>125</v>
      </c>
      <c r="M3807">
        <v>321</v>
      </c>
      <c r="N3807">
        <v>19</v>
      </c>
      <c r="O3807">
        <v>25</v>
      </c>
    </row>
    <row r="3808" spans="1:15" x14ac:dyDescent="0.25">
      <c r="A3808" t="str">
        <f t="shared" si="59"/>
        <v>62 DayOctober-December 2024NHS ScotlandColorectal (screened excluded)</v>
      </c>
      <c r="B3808" t="s">
        <v>262</v>
      </c>
      <c r="C3808" t="s">
        <v>261</v>
      </c>
      <c r="D3808" t="s">
        <v>0</v>
      </c>
      <c r="E3808" t="s">
        <v>27</v>
      </c>
      <c r="F3808">
        <v>759</v>
      </c>
      <c r="G3808" t="s">
        <v>545</v>
      </c>
      <c r="H3808" t="s">
        <v>711</v>
      </c>
      <c r="I3808">
        <v>11</v>
      </c>
      <c r="J3808">
        <v>2.1739130434782599</v>
      </c>
      <c r="K3808">
        <v>495</v>
      </c>
      <c r="L3808">
        <v>75</v>
      </c>
      <c r="M3808">
        <v>241</v>
      </c>
      <c r="N3808">
        <v>21</v>
      </c>
      <c r="O3808">
        <v>26</v>
      </c>
    </row>
    <row r="3809" spans="1:15" x14ac:dyDescent="0.25">
      <c r="A3809" t="str">
        <f t="shared" si="59"/>
        <v>62 DayOctober-December 2024NHS ScotlandColorectal (screened only)</v>
      </c>
      <c r="B3809" t="s">
        <v>262</v>
      </c>
      <c r="C3809" t="s">
        <v>261</v>
      </c>
      <c r="D3809" t="s">
        <v>0</v>
      </c>
      <c r="E3809" t="s">
        <v>28</v>
      </c>
      <c r="F3809">
        <v>141</v>
      </c>
      <c r="G3809" t="s">
        <v>266</v>
      </c>
      <c r="H3809" t="s">
        <v>470</v>
      </c>
      <c r="I3809">
        <v>2</v>
      </c>
      <c r="J3809">
        <v>1.4184397163120599</v>
      </c>
      <c r="K3809">
        <v>139</v>
      </c>
      <c r="L3809">
        <v>50</v>
      </c>
      <c r="M3809">
        <v>80</v>
      </c>
      <c r="N3809">
        <v>15</v>
      </c>
      <c r="O3809">
        <v>20</v>
      </c>
    </row>
    <row r="3810" spans="1:15" x14ac:dyDescent="0.25">
      <c r="A3810" t="str">
        <f t="shared" si="59"/>
        <v>62 DayOctober-December 2024NHS ScotlandHead &amp; Neck</v>
      </c>
      <c r="B3810" t="s">
        <v>262</v>
      </c>
      <c r="C3810" t="s">
        <v>261</v>
      </c>
      <c r="D3810" t="s">
        <v>0</v>
      </c>
      <c r="E3810" t="s">
        <v>29</v>
      </c>
      <c r="F3810">
        <v>246</v>
      </c>
      <c r="G3810" t="s">
        <v>361</v>
      </c>
      <c r="H3810" t="s">
        <v>561</v>
      </c>
      <c r="I3810">
        <v>4</v>
      </c>
      <c r="J3810">
        <v>2.6143790849673199</v>
      </c>
      <c r="K3810">
        <v>149</v>
      </c>
      <c r="L3810">
        <v>26</v>
      </c>
      <c r="M3810">
        <v>70</v>
      </c>
      <c r="N3810">
        <v>14</v>
      </c>
      <c r="O3810">
        <v>21</v>
      </c>
    </row>
    <row r="3811" spans="1:15" x14ac:dyDescent="0.25">
      <c r="A3811" t="str">
        <f t="shared" si="59"/>
        <v>62 DayOctober-December 2024NHS ScotlandLung</v>
      </c>
      <c r="B3811" t="s">
        <v>262</v>
      </c>
      <c r="C3811" t="s">
        <v>261</v>
      </c>
      <c r="D3811" t="s">
        <v>0</v>
      </c>
      <c r="E3811" t="s">
        <v>30</v>
      </c>
      <c r="F3811">
        <v>1101</v>
      </c>
      <c r="G3811" t="s">
        <v>712</v>
      </c>
      <c r="H3811" t="s">
        <v>713</v>
      </c>
      <c r="I3811">
        <v>23</v>
      </c>
      <c r="J3811">
        <v>4.0280210157618201</v>
      </c>
      <c r="K3811">
        <v>548</v>
      </c>
      <c r="L3811">
        <v>72</v>
      </c>
      <c r="M3811">
        <v>150</v>
      </c>
      <c r="N3811">
        <v>14</v>
      </c>
      <c r="O3811">
        <v>21</v>
      </c>
    </row>
    <row r="3812" spans="1:15" x14ac:dyDescent="0.25">
      <c r="A3812" t="str">
        <f t="shared" si="59"/>
        <v>62 DayOctober-December 2024NHS ScotlandLymphoma</v>
      </c>
      <c r="B3812" t="s">
        <v>262</v>
      </c>
      <c r="C3812" t="s">
        <v>261</v>
      </c>
      <c r="D3812" t="s">
        <v>0</v>
      </c>
      <c r="E3812" t="s">
        <v>31</v>
      </c>
      <c r="F3812">
        <v>268</v>
      </c>
      <c r="G3812" t="s">
        <v>530</v>
      </c>
      <c r="H3812" t="s">
        <v>394</v>
      </c>
      <c r="I3812">
        <v>1</v>
      </c>
      <c r="J3812">
        <v>1.2195121951219501</v>
      </c>
      <c r="K3812">
        <v>81</v>
      </c>
      <c r="L3812">
        <v>9</v>
      </c>
      <c r="M3812">
        <v>23</v>
      </c>
      <c r="N3812">
        <v>16</v>
      </c>
      <c r="O3812">
        <v>21</v>
      </c>
    </row>
    <row r="3813" spans="1:15" x14ac:dyDescent="0.25">
      <c r="A3813" t="str">
        <f t="shared" si="59"/>
        <v>62 DayOctober-December 2024NHS ScotlandMelanoma</v>
      </c>
      <c r="B3813" t="s">
        <v>262</v>
      </c>
      <c r="C3813" t="s">
        <v>261</v>
      </c>
      <c r="D3813" t="s">
        <v>0</v>
      </c>
      <c r="E3813" t="s">
        <v>32</v>
      </c>
      <c r="F3813">
        <v>370</v>
      </c>
      <c r="G3813" t="s">
        <v>420</v>
      </c>
      <c r="H3813" t="s">
        <v>425</v>
      </c>
      <c r="I3813">
        <v>0</v>
      </c>
      <c r="J3813">
        <v>0</v>
      </c>
      <c r="K3813">
        <v>226</v>
      </c>
      <c r="L3813">
        <v>24</v>
      </c>
      <c r="M3813">
        <v>6</v>
      </c>
      <c r="N3813">
        <v>22</v>
      </c>
      <c r="O3813">
        <v>18</v>
      </c>
    </row>
    <row r="3814" spans="1:15" x14ac:dyDescent="0.25">
      <c r="A3814" t="str">
        <f t="shared" si="59"/>
        <v>62 DayOctober-December 2024NHS ScotlandOvarian</v>
      </c>
      <c r="B3814" t="s">
        <v>262</v>
      </c>
      <c r="C3814" t="s">
        <v>261</v>
      </c>
      <c r="D3814" t="s">
        <v>0</v>
      </c>
      <c r="E3814" t="s">
        <v>33</v>
      </c>
      <c r="F3814">
        <v>125</v>
      </c>
      <c r="G3814" t="s">
        <v>353</v>
      </c>
      <c r="H3814" t="s">
        <v>275</v>
      </c>
      <c r="I3814">
        <v>2</v>
      </c>
      <c r="J3814">
        <v>2.5974025974026</v>
      </c>
      <c r="K3814">
        <v>75</v>
      </c>
      <c r="L3814">
        <v>7</v>
      </c>
      <c r="M3814">
        <v>31</v>
      </c>
      <c r="N3814">
        <v>14</v>
      </c>
      <c r="O3814">
        <v>17</v>
      </c>
    </row>
    <row r="3815" spans="1:15" x14ac:dyDescent="0.25">
      <c r="A3815" t="str">
        <f t="shared" si="59"/>
        <v>62 DayOctober-December 2024NHS ScotlandUpper GI</v>
      </c>
      <c r="B3815" t="s">
        <v>262</v>
      </c>
      <c r="C3815" t="s">
        <v>261</v>
      </c>
      <c r="D3815" t="s">
        <v>0</v>
      </c>
      <c r="E3815" t="s">
        <v>34</v>
      </c>
      <c r="F3815">
        <v>606</v>
      </c>
      <c r="G3815" t="s">
        <v>562</v>
      </c>
      <c r="H3815" t="s">
        <v>492</v>
      </c>
      <c r="I3815">
        <v>8</v>
      </c>
      <c r="J3815">
        <v>2.0887728459530002</v>
      </c>
      <c r="K3815">
        <v>375</v>
      </c>
      <c r="L3815">
        <v>42</v>
      </c>
      <c r="M3815">
        <v>94</v>
      </c>
      <c r="N3815">
        <v>12</v>
      </c>
      <c r="O3815">
        <v>20</v>
      </c>
    </row>
    <row r="3816" spans="1:15" x14ac:dyDescent="0.25">
      <c r="A3816" t="str">
        <f t="shared" si="59"/>
        <v>62 DayOctober-December 2024NHS ScotlandUpper GI - Hepatopancreatobiliary</v>
      </c>
      <c r="B3816" t="s">
        <v>262</v>
      </c>
      <c r="C3816" t="s">
        <v>261</v>
      </c>
      <c r="D3816" t="s">
        <v>0</v>
      </c>
      <c r="E3816" t="s">
        <v>203</v>
      </c>
      <c r="F3816">
        <v>322</v>
      </c>
      <c r="G3816" t="s">
        <v>502</v>
      </c>
      <c r="H3816" t="s">
        <v>643</v>
      </c>
      <c r="I3816">
        <v>7</v>
      </c>
      <c r="J3816">
        <v>3.5714285714285698</v>
      </c>
      <c r="K3816">
        <v>189</v>
      </c>
      <c r="L3816">
        <v>13</v>
      </c>
      <c r="M3816">
        <v>34</v>
      </c>
      <c r="N3816">
        <v>7</v>
      </c>
      <c r="O3816">
        <v>19</v>
      </c>
    </row>
    <row r="3817" spans="1:15" x14ac:dyDescent="0.25">
      <c r="A3817" t="str">
        <f t="shared" si="59"/>
        <v>62 DayOctober-December 2024NHS ScotlandUpper GI - Oesophagogastric</v>
      </c>
      <c r="B3817" t="s">
        <v>262</v>
      </c>
      <c r="C3817" t="s">
        <v>261</v>
      </c>
      <c r="D3817" t="s">
        <v>0</v>
      </c>
      <c r="E3817" t="s">
        <v>204</v>
      </c>
      <c r="F3817">
        <v>284</v>
      </c>
      <c r="G3817" t="s">
        <v>714</v>
      </c>
      <c r="H3817" t="s">
        <v>331</v>
      </c>
      <c r="I3817">
        <v>1</v>
      </c>
      <c r="J3817">
        <v>0.53475935828876997</v>
      </c>
      <c r="K3817">
        <v>186</v>
      </c>
      <c r="L3817">
        <v>29</v>
      </c>
      <c r="M3817">
        <v>60</v>
      </c>
      <c r="N3817">
        <v>12</v>
      </c>
      <c r="O3817">
        <v>21</v>
      </c>
    </row>
    <row r="3818" spans="1:15" x14ac:dyDescent="0.25">
      <c r="A3818" t="str">
        <f t="shared" si="59"/>
        <v>62 DayOctober-December 2024NHS ScotlandUrological</v>
      </c>
      <c r="B3818" t="s">
        <v>262</v>
      </c>
      <c r="C3818" t="s">
        <v>261</v>
      </c>
      <c r="D3818" t="s">
        <v>0</v>
      </c>
      <c r="E3818" t="s">
        <v>205</v>
      </c>
      <c r="F3818">
        <v>1825</v>
      </c>
      <c r="G3818" t="s">
        <v>715</v>
      </c>
      <c r="H3818" t="s">
        <v>716</v>
      </c>
      <c r="I3818">
        <v>9</v>
      </c>
      <c r="J3818">
        <v>0.84666039510818403</v>
      </c>
      <c r="K3818">
        <v>1054</v>
      </c>
      <c r="L3818">
        <v>267</v>
      </c>
      <c r="M3818">
        <v>362</v>
      </c>
      <c r="N3818">
        <v>18</v>
      </c>
      <c r="O3818">
        <v>28</v>
      </c>
    </row>
    <row r="3819" spans="1:15" x14ac:dyDescent="0.25">
      <c r="A3819" t="str">
        <f t="shared" si="59"/>
        <v>62 DayOctober-December 2024NHS ScotlandUrology - Bladder</v>
      </c>
      <c r="B3819" t="s">
        <v>262</v>
      </c>
      <c r="C3819" t="s">
        <v>261</v>
      </c>
      <c r="D3819" t="s">
        <v>0</v>
      </c>
      <c r="E3819" t="s">
        <v>206</v>
      </c>
      <c r="F3819">
        <v>206</v>
      </c>
      <c r="G3819" t="s">
        <v>347</v>
      </c>
      <c r="H3819" t="s">
        <v>578</v>
      </c>
      <c r="I3819">
        <v>2</v>
      </c>
      <c r="J3819">
        <v>1.47058823529412</v>
      </c>
      <c r="K3819">
        <v>134</v>
      </c>
      <c r="L3819">
        <v>19</v>
      </c>
      <c r="M3819">
        <v>61</v>
      </c>
      <c r="N3819">
        <v>22</v>
      </c>
      <c r="O3819">
        <v>27</v>
      </c>
    </row>
    <row r="3820" spans="1:15" x14ac:dyDescent="0.25">
      <c r="A3820" t="str">
        <f t="shared" si="59"/>
        <v>62 DayOctober-December 2024NHS ScotlandUrology - Other</v>
      </c>
      <c r="B3820" t="s">
        <v>262</v>
      </c>
      <c r="C3820" t="s">
        <v>261</v>
      </c>
      <c r="D3820" t="s">
        <v>0</v>
      </c>
      <c r="E3820" t="s">
        <v>207</v>
      </c>
      <c r="F3820">
        <v>314</v>
      </c>
      <c r="G3820" t="s">
        <v>528</v>
      </c>
      <c r="H3820" t="s">
        <v>443</v>
      </c>
      <c r="I3820">
        <v>4</v>
      </c>
      <c r="J3820">
        <v>3.0534351145038201</v>
      </c>
      <c r="K3820">
        <v>127</v>
      </c>
      <c r="L3820">
        <v>14</v>
      </c>
      <c r="M3820">
        <v>48</v>
      </c>
      <c r="N3820">
        <v>14</v>
      </c>
      <c r="O3820">
        <v>24</v>
      </c>
    </row>
    <row r="3821" spans="1:15" x14ac:dyDescent="0.25">
      <c r="A3821" t="str">
        <f t="shared" si="59"/>
        <v>62 DayOctober-December 2024NHS ScotlandUrology - Prostate</v>
      </c>
      <c r="B3821" t="s">
        <v>262</v>
      </c>
      <c r="C3821" t="s">
        <v>261</v>
      </c>
      <c r="D3821" t="s">
        <v>0</v>
      </c>
      <c r="E3821" t="s">
        <v>208</v>
      </c>
      <c r="F3821">
        <v>1305</v>
      </c>
      <c r="G3821" t="s">
        <v>717</v>
      </c>
      <c r="H3821" t="s">
        <v>718</v>
      </c>
      <c r="I3821">
        <v>3</v>
      </c>
      <c r="J3821">
        <v>0.37688442211055301</v>
      </c>
      <c r="K3821">
        <v>793</v>
      </c>
      <c r="L3821">
        <v>234</v>
      </c>
      <c r="M3821">
        <v>253</v>
      </c>
      <c r="N3821">
        <v>18</v>
      </c>
      <c r="O3821">
        <v>29</v>
      </c>
    </row>
    <row r="3822" spans="1:15" x14ac:dyDescent="0.25">
      <c r="A3822" t="str">
        <f t="shared" si="59"/>
        <v>62 DayOctober-December 2024NHS ShetlandAll Cancer Types*</v>
      </c>
      <c r="B3822" t="s">
        <v>262</v>
      </c>
      <c r="C3822" t="s">
        <v>261</v>
      </c>
      <c r="D3822" t="s">
        <v>174</v>
      </c>
      <c r="E3822" t="s">
        <v>198</v>
      </c>
      <c r="F3822">
        <v>34</v>
      </c>
      <c r="G3822" t="s">
        <v>311</v>
      </c>
      <c r="H3822" t="s">
        <v>326</v>
      </c>
      <c r="I3822">
        <v>0</v>
      </c>
      <c r="J3822">
        <v>0</v>
      </c>
      <c r="K3822">
        <v>21</v>
      </c>
      <c r="L3822">
        <v>0</v>
      </c>
      <c r="M3822">
        <v>10</v>
      </c>
      <c r="O3822">
        <v>20</v>
      </c>
    </row>
    <row r="3823" spans="1:15" x14ac:dyDescent="0.25">
      <c r="A3823" t="str">
        <f t="shared" si="59"/>
        <v>62 DayOctober-December 2024NHS ShetlandAll Cancer Types* (screened excluded)</v>
      </c>
      <c r="B3823" t="s">
        <v>262</v>
      </c>
      <c r="C3823" t="s">
        <v>261</v>
      </c>
      <c r="D3823" t="s">
        <v>174</v>
      </c>
      <c r="E3823" t="s">
        <v>199</v>
      </c>
      <c r="F3823">
        <v>34</v>
      </c>
      <c r="G3823" t="s">
        <v>311</v>
      </c>
      <c r="H3823" t="s">
        <v>326</v>
      </c>
      <c r="I3823">
        <v>0</v>
      </c>
      <c r="J3823">
        <v>0</v>
      </c>
      <c r="K3823">
        <v>21</v>
      </c>
      <c r="L3823">
        <v>0</v>
      </c>
      <c r="M3823">
        <v>10</v>
      </c>
      <c r="O3823">
        <v>20</v>
      </c>
    </row>
    <row r="3824" spans="1:15" x14ac:dyDescent="0.25">
      <c r="A3824" t="str">
        <f t="shared" si="59"/>
        <v>62 DayOctober-December 2024NHS ShetlandBreast</v>
      </c>
      <c r="B3824" t="s">
        <v>262</v>
      </c>
      <c r="C3824" t="s">
        <v>261</v>
      </c>
      <c r="D3824" t="s">
        <v>174</v>
      </c>
      <c r="E3824" t="s">
        <v>22</v>
      </c>
      <c r="F3824">
        <v>1</v>
      </c>
      <c r="G3824" t="s">
        <v>266</v>
      </c>
      <c r="H3824" t="s">
        <v>316</v>
      </c>
      <c r="I3824">
        <v>0</v>
      </c>
      <c r="J3824">
        <v>0</v>
      </c>
      <c r="K3824">
        <v>1</v>
      </c>
      <c r="L3824">
        <v>0</v>
      </c>
      <c r="M3824">
        <v>1</v>
      </c>
    </row>
    <row r="3825" spans="1:15" x14ac:dyDescent="0.25">
      <c r="A3825" t="str">
        <f t="shared" si="59"/>
        <v>62 DayOctober-December 2024NHS ShetlandBreast (screened excluded)</v>
      </c>
      <c r="B3825" t="s">
        <v>262</v>
      </c>
      <c r="C3825" t="s">
        <v>261</v>
      </c>
      <c r="D3825" t="s">
        <v>174</v>
      </c>
      <c r="E3825" t="s">
        <v>201</v>
      </c>
      <c r="F3825">
        <v>1</v>
      </c>
      <c r="G3825" t="s">
        <v>266</v>
      </c>
      <c r="H3825" t="s">
        <v>316</v>
      </c>
      <c r="I3825">
        <v>0</v>
      </c>
      <c r="J3825">
        <v>0</v>
      </c>
      <c r="K3825">
        <v>1</v>
      </c>
      <c r="L3825">
        <v>0</v>
      </c>
      <c r="M3825">
        <v>1</v>
      </c>
    </row>
    <row r="3826" spans="1:15" x14ac:dyDescent="0.25">
      <c r="A3826" t="str">
        <f t="shared" si="59"/>
        <v>62 DayOctober-December 2024NHS ShetlandColorectal</v>
      </c>
      <c r="B3826" t="s">
        <v>262</v>
      </c>
      <c r="C3826" t="s">
        <v>261</v>
      </c>
      <c r="D3826" t="s">
        <v>174</v>
      </c>
      <c r="E3826" t="s">
        <v>26</v>
      </c>
      <c r="F3826">
        <v>3</v>
      </c>
      <c r="G3826" t="s">
        <v>316</v>
      </c>
      <c r="H3826" t="s">
        <v>306</v>
      </c>
      <c r="I3826">
        <v>0</v>
      </c>
      <c r="J3826">
        <v>0</v>
      </c>
      <c r="K3826">
        <v>2</v>
      </c>
      <c r="L3826">
        <v>0</v>
      </c>
      <c r="M3826">
        <v>1</v>
      </c>
    </row>
    <row r="3827" spans="1:15" x14ac:dyDescent="0.25">
      <c r="A3827" t="str">
        <f t="shared" si="59"/>
        <v>62 DayOctober-December 2024NHS ShetlandColorectal (screened excluded)</v>
      </c>
      <c r="B3827" t="s">
        <v>262</v>
      </c>
      <c r="C3827" t="s">
        <v>261</v>
      </c>
      <c r="D3827" t="s">
        <v>174</v>
      </c>
      <c r="E3827" t="s">
        <v>27</v>
      </c>
      <c r="F3827">
        <v>3</v>
      </c>
      <c r="G3827" t="s">
        <v>316</v>
      </c>
      <c r="H3827" t="s">
        <v>306</v>
      </c>
      <c r="I3827">
        <v>0</v>
      </c>
      <c r="J3827">
        <v>0</v>
      </c>
      <c r="K3827">
        <v>2</v>
      </c>
      <c r="L3827">
        <v>0</v>
      </c>
      <c r="M3827">
        <v>1</v>
      </c>
    </row>
    <row r="3828" spans="1:15" x14ac:dyDescent="0.25">
      <c r="A3828" t="str">
        <f t="shared" si="59"/>
        <v>62 DayOctober-December 2024NHS ShetlandHead &amp; Neck</v>
      </c>
      <c r="B3828" t="s">
        <v>262</v>
      </c>
      <c r="C3828" t="s">
        <v>261</v>
      </c>
      <c r="D3828" t="s">
        <v>174</v>
      </c>
      <c r="E3828" t="s">
        <v>29</v>
      </c>
      <c r="F3828">
        <v>1</v>
      </c>
      <c r="G3828" t="s">
        <v>266</v>
      </c>
      <c r="H3828" t="s">
        <v>316</v>
      </c>
      <c r="I3828">
        <v>0</v>
      </c>
      <c r="J3828">
        <v>0</v>
      </c>
      <c r="K3828">
        <v>1</v>
      </c>
      <c r="L3828">
        <v>0</v>
      </c>
      <c r="M3828">
        <v>0</v>
      </c>
    </row>
    <row r="3829" spans="1:15" x14ac:dyDescent="0.25">
      <c r="A3829" t="str">
        <f t="shared" si="59"/>
        <v>62 DayOctober-December 2024NHS ShetlandLung</v>
      </c>
      <c r="B3829" t="s">
        <v>262</v>
      </c>
      <c r="C3829" t="s">
        <v>261</v>
      </c>
      <c r="D3829" t="s">
        <v>174</v>
      </c>
      <c r="E3829" t="s">
        <v>30</v>
      </c>
      <c r="F3829">
        <v>5</v>
      </c>
      <c r="G3829" t="s">
        <v>320</v>
      </c>
      <c r="H3829" t="s">
        <v>306</v>
      </c>
      <c r="I3829">
        <v>0</v>
      </c>
      <c r="J3829">
        <v>0</v>
      </c>
      <c r="K3829">
        <v>2</v>
      </c>
      <c r="L3829">
        <v>0</v>
      </c>
      <c r="M3829">
        <v>1</v>
      </c>
    </row>
    <row r="3830" spans="1:15" x14ac:dyDescent="0.25">
      <c r="A3830" t="str">
        <f t="shared" si="59"/>
        <v>62 DayOctober-December 2024NHS ShetlandLymphoma</v>
      </c>
      <c r="B3830" t="s">
        <v>262</v>
      </c>
      <c r="C3830" t="s">
        <v>261</v>
      </c>
      <c r="D3830" t="s">
        <v>174</v>
      </c>
      <c r="E3830" t="s">
        <v>31</v>
      </c>
      <c r="F3830">
        <v>2</v>
      </c>
      <c r="G3830" t="s">
        <v>316</v>
      </c>
      <c r="H3830" t="s">
        <v>316</v>
      </c>
      <c r="I3830">
        <v>0</v>
      </c>
      <c r="J3830">
        <v>0</v>
      </c>
      <c r="K3830">
        <v>1</v>
      </c>
      <c r="L3830">
        <v>0</v>
      </c>
      <c r="M3830">
        <v>0</v>
      </c>
    </row>
    <row r="3831" spans="1:15" x14ac:dyDescent="0.25">
      <c r="A3831" t="str">
        <f t="shared" si="59"/>
        <v>62 DayOctober-December 2024NHS ShetlandOvarian</v>
      </c>
      <c r="B3831" t="s">
        <v>262</v>
      </c>
      <c r="C3831" t="s">
        <v>261</v>
      </c>
      <c r="D3831" t="s">
        <v>174</v>
      </c>
      <c r="E3831" t="s">
        <v>33</v>
      </c>
      <c r="F3831">
        <v>3</v>
      </c>
      <c r="G3831" t="s">
        <v>266</v>
      </c>
      <c r="H3831" t="s">
        <v>320</v>
      </c>
      <c r="I3831">
        <v>0</v>
      </c>
      <c r="J3831">
        <v>0</v>
      </c>
      <c r="K3831">
        <v>3</v>
      </c>
      <c r="L3831">
        <v>0</v>
      </c>
      <c r="M3831">
        <v>1</v>
      </c>
    </row>
    <row r="3832" spans="1:15" x14ac:dyDescent="0.25">
      <c r="A3832" t="str">
        <f t="shared" si="59"/>
        <v>62 DayOctober-December 2024NHS ShetlandUpper GI</v>
      </c>
      <c r="B3832" t="s">
        <v>262</v>
      </c>
      <c r="C3832" t="s">
        <v>261</v>
      </c>
      <c r="D3832" t="s">
        <v>174</v>
      </c>
      <c r="E3832" t="s">
        <v>34</v>
      </c>
      <c r="F3832">
        <v>5</v>
      </c>
      <c r="G3832" t="s">
        <v>306</v>
      </c>
      <c r="H3832" t="s">
        <v>320</v>
      </c>
      <c r="I3832">
        <v>0</v>
      </c>
      <c r="J3832">
        <v>0</v>
      </c>
      <c r="K3832">
        <v>3</v>
      </c>
      <c r="L3832">
        <v>0</v>
      </c>
      <c r="M3832">
        <v>1</v>
      </c>
    </row>
    <row r="3833" spans="1:15" x14ac:dyDescent="0.25">
      <c r="A3833" t="str">
        <f t="shared" si="59"/>
        <v>62 DayOctober-December 2024NHS ShetlandUpper GI - Hepatopancreatobiliary</v>
      </c>
      <c r="B3833" t="s">
        <v>262</v>
      </c>
      <c r="C3833" t="s">
        <v>261</v>
      </c>
      <c r="D3833" t="s">
        <v>174</v>
      </c>
      <c r="E3833" t="s">
        <v>203</v>
      </c>
      <c r="F3833">
        <v>2</v>
      </c>
      <c r="G3833" t="s">
        <v>316</v>
      </c>
      <c r="H3833" t="s">
        <v>316</v>
      </c>
      <c r="I3833">
        <v>0</v>
      </c>
      <c r="J3833">
        <v>0</v>
      </c>
      <c r="K3833">
        <v>1</v>
      </c>
      <c r="L3833">
        <v>0</v>
      </c>
      <c r="M3833">
        <v>0</v>
      </c>
    </row>
    <row r="3834" spans="1:15" x14ac:dyDescent="0.25">
      <c r="A3834" t="str">
        <f t="shared" si="59"/>
        <v>62 DayOctober-December 2024NHS ShetlandUpper GI - Oesophagogastric</v>
      </c>
      <c r="B3834" t="s">
        <v>262</v>
      </c>
      <c r="C3834" t="s">
        <v>261</v>
      </c>
      <c r="D3834" t="s">
        <v>174</v>
      </c>
      <c r="E3834" t="s">
        <v>204</v>
      </c>
      <c r="F3834">
        <v>3</v>
      </c>
      <c r="G3834" t="s">
        <v>316</v>
      </c>
      <c r="H3834" t="s">
        <v>306</v>
      </c>
      <c r="I3834">
        <v>0</v>
      </c>
      <c r="J3834">
        <v>0</v>
      </c>
      <c r="K3834">
        <v>2</v>
      </c>
      <c r="L3834">
        <v>0</v>
      </c>
      <c r="M3834">
        <v>1</v>
      </c>
    </row>
    <row r="3835" spans="1:15" x14ac:dyDescent="0.25">
      <c r="A3835" t="str">
        <f t="shared" si="59"/>
        <v>62 DayOctober-December 2024NHS ShetlandUrological</v>
      </c>
      <c r="B3835" t="s">
        <v>262</v>
      </c>
      <c r="C3835" t="s">
        <v>261</v>
      </c>
      <c r="D3835" t="s">
        <v>174</v>
      </c>
      <c r="E3835" t="s">
        <v>205</v>
      </c>
      <c r="F3835">
        <v>14</v>
      </c>
      <c r="G3835" t="s">
        <v>274</v>
      </c>
      <c r="H3835" t="s">
        <v>322</v>
      </c>
      <c r="I3835">
        <v>0</v>
      </c>
      <c r="J3835">
        <v>0</v>
      </c>
      <c r="K3835">
        <v>8</v>
      </c>
      <c r="L3835">
        <v>0</v>
      </c>
      <c r="M3835">
        <v>5</v>
      </c>
      <c r="O3835">
        <v>24</v>
      </c>
    </row>
    <row r="3836" spans="1:15" x14ac:dyDescent="0.25">
      <c r="A3836" t="str">
        <f t="shared" si="59"/>
        <v>62 DayOctober-December 2024NHS ShetlandUrology - Other</v>
      </c>
      <c r="B3836" t="s">
        <v>262</v>
      </c>
      <c r="C3836" t="s">
        <v>261</v>
      </c>
      <c r="D3836" t="s">
        <v>174</v>
      </c>
      <c r="E3836" t="s">
        <v>207</v>
      </c>
      <c r="F3836">
        <v>2</v>
      </c>
      <c r="G3836" t="s">
        <v>306</v>
      </c>
      <c r="H3836" t="s">
        <v>266</v>
      </c>
      <c r="I3836">
        <v>0</v>
      </c>
      <c r="J3836" t="e">
        <v>#NUM!</v>
      </c>
      <c r="K3836">
        <v>0</v>
      </c>
      <c r="L3836">
        <v>0</v>
      </c>
      <c r="M3836">
        <v>0</v>
      </c>
    </row>
    <row r="3837" spans="1:15" x14ac:dyDescent="0.25">
      <c r="A3837" t="str">
        <f t="shared" si="59"/>
        <v>62 DayOctober-December 2024NHS ShetlandUrology - Prostate</v>
      </c>
      <c r="B3837" t="s">
        <v>262</v>
      </c>
      <c r="C3837" t="s">
        <v>261</v>
      </c>
      <c r="D3837" t="s">
        <v>174</v>
      </c>
      <c r="E3837" t="s">
        <v>208</v>
      </c>
      <c r="F3837">
        <v>12</v>
      </c>
      <c r="G3837" t="s">
        <v>313</v>
      </c>
      <c r="H3837" t="s">
        <v>322</v>
      </c>
      <c r="I3837">
        <v>0</v>
      </c>
      <c r="J3837">
        <v>0</v>
      </c>
      <c r="K3837">
        <v>8</v>
      </c>
      <c r="L3837">
        <v>0</v>
      </c>
      <c r="M3837">
        <v>5</v>
      </c>
      <c r="O3837">
        <v>24</v>
      </c>
    </row>
    <row r="3838" spans="1:15" x14ac:dyDescent="0.25">
      <c r="A3838" t="str">
        <f t="shared" si="59"/>
        <v>62 DayOctober-December 2024NHS TaysideAll Cancer Types*</v>
      </c>
      <c r="B3838" t="s">
        <v>262</v>
      </c>
      <c r="C3838" t="s">
        <v>261</v>
      </c>
      <c r="D3838" t="s">
        <v>175</v>
      </c>
      <c r="E3838" t="s">
        <v>198</v>
      </c>
      <c r="F3838">
        <v>586</v>
      </c>
      <c r="G3838" t="s">
        <v>719</v>
      </c>
      <c r="H3838" t="s">
        <v>691</v>
      </c>
      <c r="I3838">
        <v>6</v>
      </c>
      <c r="J3838">
        <v>1.8808777429467101</v>
      </c>
      <c r="K3838">
        <v>313</v>
      </c>
      <c r="L3838">
        <v>43</v>
      </c>
      <c r="M3838">
        <v>99</v>
      </c>
      <c r="N3838">
        <v>14</v>
      </c>
      <c r="O3838">
        <v>21</v>
      </c>
    </row>
    <row r="3839" spans="1:15" x14ac:dyDescent="0.25">
      <c r="A3839" t="str">
        <f t="shared" si="59"/>
        <v>62 DayOctober-December 2024NHS TaysideAll Cancer Types* (screened excluded)</v>
      </c>
      <c r="B3839" t="s">
        <v>262</v>
      </c>
      <c r="C3839" t="s">
        <v>261</v>
      </c>
      <c r="D3839" t="s">
        <v>175</v>
      </c>
      <c r="E3839" t="s">
        <v>199</v>
      </c>
      <c r="F3839">
        <v>536</v>
      </c>
      <c r="G3839" t="s">
        <v>719</v>
      </c>
      <c r="H3839" t="s">
        <v>697</v>
      </c>
      <c r="I3839">
        <v>6</v>
      </c>
      <c r="J3839">
        <v>2.2304832713754599</v>
      </c>
      <c r="K3839">
        <v>263</v>
      </c>
      <c r="L3839">
        <v>36</v>
      </c>
      <c r="M3839">
        <v>86</v>
      </c>
      <c r="N3839">
        <v>14</v>
      </c>
      <c r="O3839">
        <v>22</v>
      </c>
    </row>
    <row r="3840" spans="1:15" x14ac:dyDescent="0.25">
      <c r="A3840" t="str">
        <f t="shared" si="59"/>
        <v>62 DayOctober-December 2024NHS TaysideAll Cancer Types* (screened only)</v>
      </c>
      <c r="B3840" t="s">
        <v>262</v>
      </c>
      <c r="C3840" t="s">
        <v>261</v>
      </c>
      <c r="D3840" t="s">
        <v>175</v>
      </c>
      <c r="E3840" t="s">
        <v>200</v>
      </c>
      <c r="F3840">
        <v>50</v>
      </c>
      <c r="G3840" t="s">
        <v>266</v>
      </c>
      <c r="H3840" t="s">
        <v>279</v>
      </c>
      <c r="I3840">
        <v>0</v>
      </c>
      <c r="J3840">
        <v>0</v>
      </c>
      <c r="K3840">
        <v>50</v>
      </c>
      <c r="L3840">
        <v>7</v>
      </c>
      <c r="M3840">
        <v>13</v>
      </c>
      <c r="N3840">
        <v>14</v>
      </c>
      <c r="O3840">
        <v>17</v>
      </c>
    </row>
    <row r="3841" spans="1:15" x14ac:dyDescent="0.25">
      <c r="A3841" t="str">
        <f t="shared" si="59"/>
        <v>62 DayOctober-December 2024NHS TaysideBreast</v>
      </c>
      <c r="B3841" t="s">
        <v>262</v>
      </c>
      <c r="C3841" t="s">
        <v>261</v>
      </c>
      <c r="D3841" t="s">
        <v>175</v>
      </c>
      <c r="E3841" t="s">
        <v>22</v>
      </c>
      <c r="F3841">
        <v>118</v>
      </c>
      <c r="G3841" t="s">
        <v>278</v>
      </c>
      <c r="H3841" t="s">
        <v>394</v>
      </c>
      <c r="I3841">
        <v>0</v>
      </c>
      <c r="J3841">
        <v>0</v>
      </c>
      <c r="K3841">
        <v>82</v>
      </c>
      <c r="L3841">
        <v>14</v>
      </c>
      <c r="M3841">
        <v>21</v>
      </c>
      <c r="N3841">
        <v>12</v>
      </c>
      <c r="O3841">
        <v>18</v>
      </c>
    </row>
    <row r="3842" spans="1:15" x14ac:dyDescent="0.25">
      <c r="A3842" t="str">
        <f t="shared" si="59"/>
        <v>62 DayOctober-December 2024NHS TaysideBreast (screened excluded)</v>
      </c>
      <c r="B3842" t="s">
        <v>262</v>
      </c>
      <c r="C3842" t="s">
        <v>261</v>
      </c>
      <c r="D3842" t="s">
        <v>175</v>
      </c>
      <c r="E3842" t="s">
        <v>201</v>
      </c>
      <c r="F3842">
        <v>74</v>
      </c>
      <c r="G3842" t="s">
        <v>278</v>
      </c>
      <c r="H3842" t="s">
        <v>369</v>
      </c>
      <c r="I3842">
        <v>0</v>
      </c>
      <c r="J3842">
        <v>0</v>
      </c>
      <c r="K3842">
        <v>38</v>
      </c>
      <c r="L3842">
        <v>8</v>
      </c>
      <c r="M3842">
        <v>11</v>
      </c>
      <c r="N3842">
        <v>9</v>
      </c>
      <c r="O3842">
        <v>15</v>
      </c>
    </row>
    <row r="3843" spans="1:15" x14ac:dyDescent="0.25">
      <c r="A3843" t="str">
        <f t="shared" ref="A3843:A3906" si="60">CONCATENATE(B3843,C3843,D3843,E3843)</f>
        <v>62 DayOctober-December 2024NHS TaysideBreast (screened only)</v>
      </c>
      <c r="B3843" t="s">
        <v>262</v>
      </c>
      <c r="C3843" t="s">
        <v>261</v>
      </c>
      <c r="D3843" t="s">
        <v>175</v>
      </c>
      <c r="E3843" t="s">
        <v>202</v>
      </c>
      <c r="F3843">
        <v>44</v>
      </c>
      <c r="G3843" t="s">
        <v>266</v>
      </c>
      <c r="H3843" t="s">
        <v>290</v>
      </c>
      <c r="I3843">
        <v>0</v>
      </c>
      <c r="J3843">
        <v>0</v>
      </c>
      <c r="K3843">
        <v>44</v>
      </c>
      <c r="L3843">
        <v>6</v>
      </c>
      <c r="M3843">
        <v>10</v>
      </c>
      <c r="N3843">
        <v>14</v>
      </c>
      <c r="O3843">
        <v>21</v>
      </c>
    </row>
    <row r="3844" spans="1:15" x14ac:dyDescent="0.25">
      <c r="A3844" t="str">
        <f t="shared" si="60"/>
        <v>62 DayOctober-December 2024NHS TaysideCervical</v>
      </c>
      <c r="B3844" t="s">
        <v>262</v>
      </c>
      <c r="C3844" t="s">
        <v>261</v>
      </c>
      <c r="D3844" t="s">
        <v>175</v>
      </c>
      <c r="E3844" t="s">
        <v>23</v>
      </c>
      <c r="F3844">
        <v>6</v>
      </c>
      <c r="G3844" t="s">
        <v>266</v>
      </c>
      <c r="H3844" t="s">
        <v>274</v>
      </c>
      <c r="I3844">
        <v>2</v>
      </c>
      <c r="J3844">
        <v>33.3333333333333</v>
      </c>
      <c r="K3844">
        <v>4</v>
      </c>
      <c r="L3844">
        <v>0</v>
      </c>
      <c r="M3844">
        <v>1</v>
      </c>
    </row>
    <row r="3845" spans="1:15" x14ac:dyDescent="0.25">
      <c r="A3845" t="str">
        <f t="shared" si="60"/>
        <v>62 DayOctober-December 2024NHS TaysideCervical (screened excluded)</v>
      </c>
      <c r="B3845" t="s">
        <v>262</v>
      </c>
      <c r="C3845" t="s">
        <v>261</v>
      </c>
      <c r="D3845" t="s">
        <v>175</v>
      </c>
      <c r="E3845" t="s">
        <v>24</v>
      </c>
      <c r="F3845">
        <v>4</v>
      </c>
      <c r="G3845" t="s">
        <v>266</v>
      </c>
      <c r="H3845" t="s">
        <v>313</v>
      </c>
      <c r="I3845">
        <v>2</v>
      </c>
      <c r="J3845">
        <v>50</v>
      </c>
      <c r="K3845">
        <v>2</v>
      </c>
      <c r="L3845">
        <v>0</v>
      </c>
      <c r="M3845">
        <v>0</v>
      </c>
    </row>
    <row r="3846" spans="1:15" x14ac:dyDescent="0.25">
      <c r="A3846" t="str">
        <f t="shared" si="60"/>
        <v>62 DayOctober-December 2024NHS TaysideCervical (screened only)</v>
      </c>
      <c r="B3846" t="s">
        <v>262</v>
      </c>
      <c r="C3846" t="s">
        <v>261</v>
      </c>
      <c r="D3846" t="s">
        <v>175</v>
      </c>
      <c r="E3846" t="s">
        <v>25</v>
      </c>
      <c r="F3846">
        <v>2</v>
      </c>
      <c r="G3846" t="s">
        <v>266</v>
      </c>
      <c r="H3846" t="s">
        <v>306</v>
      </c>
      <c r="I3846">
        <v>0</v>
      </c>
      <c r="J3846">
        <v>0</v>
      </c>
      <c r="K3846">
        <v>2</v>
      </c>
      <c r="L3846">
        <v>0</v>
      </c>
      <c r="M3846">
        <v>1</v>
      </c>
    </row>
    <row r="3847" spans="1:15" x14ac:dyDescent="0.25">
      <c r="A3847" t="str">
        <f t="shared" si="60"/>
        <v>62 DayOctober-December 2024NHS TaysideColorectal</v>
      </c>
      <c r="B3847" t="s">
        <v>262</v>
      </c>
      <c r="C3847" t="s">
        <v>261</v>
      </c>
      <c r="D3847" t="s">
        <v>175</v>
      </c>
      <c r="E3847" t="s">
        <v>26</v>
      </c>
      <c r="F3847">
        <v>67</v>
      </c>
      <c r="G3847" t="s">
        <v>328</v>
      </c>
      <c r="H3847" t="s">
        <v>329</v>
      </c>
      <c r="I3847">
        <v>1</v>
      </c>
      <c r="J3847">
        <v>2.4390243902439002</v>
      </c>
      <c r="K3847">
        <v>40</v>
      </c>
      <c r="L3847">
        <v>5</v>
      </c>
      <c r="M3847">
        <v>18</v>
      </c>
      <c r="N3847">
        <v>13</v>
      </c>
      <c r="O3847">
        <v>22</v>
      </c>
    </row>
    <row r="3848" spans="1:15" x14ac:dyDescent="0.25">
      <c r="A3848" t="str">
        <f t="shared" si="60"/>
        <v>62 DayOctober-December 2024NHS TaysideColorectal (screened excluded)</v>
      </c>
      <c r="B3848" t="s">
        <v>262</v>
      </c>
      <c r="C3848" t="s">
        <v>261</v>
      </c>
      <c r="D3848" t="s">
        <v>175</v>
      </c>
      <c r="E3848" t="s">
        <v>27</v>
      </c>
      <c r="F3848">
        <v>63</v>
      </c>
      <c r="G3848" t="s">
        <v>328</v>
      </c>
      <c r="H3848" t="s">
        <v>309</v>
      </c>
      <c r="I3848">
        <v>1</v>
      </c>
      <c r="J3848">
        <v>2.7027027027027</v>
      </c>
      <c r="K3848">
        <v>36</v>
      </c>
      <c r="L3848">
        <v>4</v>
      </c>
      <c r="M3848">
        <v>16</v>
      </c>
      <c r="N3848">
        <v>12</v>
      </c>
      <c r="O3848">
        <v>24</v>
      </c>
    </row>
    <row r="3849" spans="1:15" x14ac:dyDescent="0.25">
      <c r="A3849" t="str">
        <f t="shared" si="60"/>
        <v>62 DayOctober-December 2024NHS TaysideColorectal (screened only)</v>
      </c>
      <c r="B3849" t="s">
        <v>262</v>
      </c>
      <c r="C3849" t="s">
        <v>261</v>
      </c>
      <c r="D3849" t="s">
        <v>175</v>
      </c>
      <c r="E3849" t="s">
        <v>28</v>
      </c>
      <c r="F3849">
        <v>4</v>
      </c>
      <c r="G3849" t="s">
        <v>266</v>
      </c>
      <c r="H3849" t="s">
        <v>313</v>
      </c>
      <c r="I3849">
        <v>0</v>
      </c>
      <c r="J3849">
        <v>0</v>
      </c>
      <c r="K3849">
        <v>4</v>
      </c>
      <c r="L3849">
        <v>1</v>
      </c>
      <c r="M3849">
        <v>2</v>
      </c>
    </row>
    <row r="3850" spans="1:15" x14ac:dyDescent="0.25">
      <c r="A3850" t="str">
        <f t="shared" si="60"/>
        <v>62 DayOctober-December 2024NHS TaysideHead &amp; Neck</v>
      </c>
      <c r="B3850" t="s">
        <v>262</v>
      </c>
      <c r="C3850" t="s">
        <v>261</v>
      </c>
      <c r="D3850" t="s">
        <v>175</v>
      </c>
      <c r="E3850" t="s">
        <v>29</v>
      </c>
      <c r="F3850">
        <v>21</v>
      </c>
      <c r="G3850" t="s">
        <v>310</v>
      </c>
      <c r="H3850" t="s">
        <v>324</v>
      </c>
      <c r="I3850">
        <v>0</v>
      </c>
      <c r="J3850">
        <v>0</v>
      </c>
      <c r="K3850">
        <v>10</v>
      </c>
      <c r="L3850">
        <v>2</v>
      </c>
      <c r="M3850">
        <v>1</v>
      </c>
    </row>
    <row r="3851" spans="1:15" x14ac:dyDescent="0.25">
      <c r="A3851" t="str">
        <f t="shared" si="60"/>
        <v>62 DayOctober-December 2024NHS TaysideLung</v>
      </c>
      <c r="B3851" t="s">
        <v>262</v>
      </c>
      <c r="C3851" t="s">
        <v>261</v>
      </c>
      <c r="D3851" t="s">
        <v>175</v>
      </c>
      <c r="E3851" t="s">
        <v>30</v>
      </c>
      <c r="F3851">
        <v>99</v>
      </c>
      <c r="G3851" t="s">
        <v>314</v>
      </c>
      <c r="H3851" t="s">
        <v>355</v>
      </c>
      <c r="I3851">
        <v>1</v>
      </c>
      <c r="J3851">
        <v>1.4492753623188399</v>
      </c>
      <c r="K3851">
        <v>68</v>
      </c>
      <c r="L3851">
        <v>10</v>
      </c>
      <c r="M3851">
        <v>14</v>
      </c>
      <c r="N3851">
        <v>12</v>
      </c>
      <c r="O3851">
        <v>28</v>
      </c>
    </row>
    <row r="3852" spans="1:15" x14ac:dyDescent="0.25">
      <c r="A3852" t="str">
        <f t="shared" si="60"/>
        <v>62 DayOctober-December 2024NHS TaysideLymphoma</v>
      </c>
      <c r="B3852" t="s">
        <v>262</v>
      </c>
      <c r="C3852" t="s">
        <v>261</v>
      </c>
      <c r="D3852" t="s">
        <v>175</v>
      </c>
      <c r="E3852" t="s">
        <v>31</v>
      </c>
      <c r="F3852">
        <v>25</v>
      </c>
      <c r="G3852" t="s">
        <v>387</v>
      </c>
      <c r="H3852" t="s">
        <v>266</v>
      </c>
      <c r="I3852">
        <v>0</v>
      </c>
      <c r="J3852" t="e">
        <v>#NUM!</v>
      </c>
      <c r="K3852">
        <v>0</v>
      </c>
      <c r="L3852">
        <v>0</v>
      </c>
      <c r="M3852">
        <v>0</v>
      </c>
    </row>
    <row r="3853" spans="1:15" x14ac:dyDescent="0.25">
      <c r="A3853" t="str">
        <f t="shared" si="60"/>
        <v>62 DayOctober-December 2024NHS TaysideMelanoma</v>
      </c>
      <c r="B3853" t="s">
        <v>262</v>
      </c>
      <c r="C3853" t="s">
        <v>261</v>
      </c>
      <c r="D3853" t="s">
        <v>175</v>
      </c>
      <c r="E3853" t="s">
        <v>32</v>
      </c>
      <c r="F3853">
        <v>21</v>
      </c>
      <c r="G3853" t="s">
        <v>311</v>
      </c>
      <c r="H3853" t="s">
        <v>322</v>
      </c>
      <c r="I3853">
        <v>0</v>
      </c>
      <c r="J3853">
        <v>0</v>
      </c>
      <c r="K3853">
        <v>8</v>
      </c>
      <c r="L3853">
        <v>0</v>
      </c>
      <c r="M3853">
        <v>1</v>
      </c>
    </row>
    <row r="3854" spans="1:15" x14ac:dyDescent="0.25">
      <c r="A3854" t="str">
        <f t="shared" si="60"/>
        <v>62 DayOctober-December 2024NHS TaysideOvarian</v>
      </c>
      <c r="B3854" t="s">
        <v>262</v>
      </c>
      <c r="C3854" t="s">
        <v>261</v>
      </c>
      <c r="D3854" t="s">
        <v>175</v>
      </c>
      <c r="E3854" t="s">
        <v>33</v>
      </c>
      <c r="F3854">
        <v>10</v>
      </c>
      <c r="G3854" t="s">
        <v>313</v>
      </c>
      <c r="H3854" t="s">
        <v>274</v>
      </c>
      <c r="I3854">
        <v>0</v>
      </c>
      <c r="J3854">
        <v>0</v>
      </c>
      <c r="K3854">
        <v>6</v>
      </c>
      <c r="L3854">
        <v>0</v>
      </c>
      <c r="M3854">
        <v>1</v>
      </c>
    </row>
    <row r="3855" spans="1:15" x14ac:dyDescent="0.25">
      <c r="A3855" t="str">
        <f t="shared" si="60"/>
        <v>62 DayOctober-December 2024NHS TaysideUpper GI</v>
      </c>
      <c r="B3855" t="s">
        <v>262</v>
      </c>
      <c r="C3855" t="s">
        <v>261</v>
      </c>
      <c r="D3855" t="s">
        <v>175</v>
      </c>
      <c r="E3855" t="s">
        <v>34</v>
      </c>
      <c r="F3855">
        <v>56</v>
      </c>
      <c r="G3855" t="s">
        <v>280</v>
      </c>
      <c r="H3855" t="s">
        <v>330</v>
      </c>
      <c r="I3855">
        <v>0</v>
      </c>
      <c r="J3855">
        <v>0</v>
      </c>
      <c r="K3855">
        <v>24</v>
      </c>
      <c r="L3855">
        <v>2</v>
      </c>
      <c r="M3855">
        <v>12</v>
      </c>
      <c r="O3855">
        <v>18</v>
      </c>
    </row>
    <row r="3856" spans="1:15" x14ac:dyDescent="0.25">
      <c r="A3856" t="str">
        <f t="shared" si="60"/>
        <v>62 DayOctober-December 2024NHS TaysideUpper GI - Hepatopancreatobiliary</v>
      </c>
      <c r="B3856" t="s">
        <v>262</v>
      </c>
      <c r="C3856" t="s">
        <v>261</v>
      </c>
      <c r="D3856" t="s">
        <v>175</v>
      </c>
      <c r="E3856" t="s">
        <v>203</v>
      </c>
      <c r="F3856">
        <v>23</v>
      </c>
      <c r="G3856" t="s">
        <v>334</v>
      </c>
      <c r="H3856" t="s">
        <v>272</v>
      </c>
      <c r="I3856">
        <v>0</v>
      </c>
      <c r="J3856">
        <v>0</v>
      </c>
      <c r="K3856">
        <v>7</v>
      </c>
      <c r="L3856">
        <v>1</v>
      </c>
      <c r="M3856">
        <v>4</v>
      </c>
      <c r="O3856">
        <v>17</v>
      </c>
    </row>
    <row r="3857" spans="1:15" x14ac:dyDescent="0.25">
      <c r="A3857" t="str">
        <f t="shared" si="60"/>
        <v>62 DayOctober-December 2024NHS TaysideUpper GI - Oesophagogastric</v>
      </c>
      <c r="B3857" t="s">
        <v>262</v>
      </c>
      <c r="C3857" t="s">
        <v>261</v>
      </c>
      <c r="D3857" t="s">
        <v>175</v>
      </c>
      <c r="E3857" t="s">
        <v>204</v>
      </c>
      <c r="F3857">
        <v>33</v>
      </c>
      <c r="G3857" t="s">
        <v>334</v>
      </c>
      <c r="H3857" t="s">
        <v>302</v>
      </c>
      <c r="I3857">
        <v>0</v>
      </c>
      <c r="J3857">
        <v>0</v>
      </c>
      <c r="K3857">
        <v>17</v>
      </c>
      <c r="L3857">
        <v>1</v>
      </c>
      <c r="M3857">
        <v>8</v>
      </c>
      <c r="O3857">
        <v>18</v>
      </c>
    </row>
    <row r="3858" spans="1:15" x14ac:dyDescent="0.25">
      <c r="A3858" t="str">
        <f t="shared" si="60"/>
        <v>62 DayOctober-December 2024NHS TaysideUrological</v>
      </c>
      <c r="B3858" t="s">
        <v>262</v>
      </c>
      <c r="C3858" t="s">
        <v>261</v>
      </c>
      <c r="D3858" t="s">
        <v>175</v>
      </c>
      <c r="E3858" t="s">
        <v>205</v>
      </c>
      <c r="F3858">
        <v>163</v>
      </c>
      <c r="G3858" t="s">
        <v>402</v>
      </c>
      <c r="H3858" t="s">
        <v>459</v>
      </c>
      <c r="I3858">
        <v>2</v>
      </c>
      <c r="J3858">
        <v>2.7397260273972601</v>
      </c>
      <c r="K3858">
        <v>71</v>
      </c>
      <c r="L3858">
        <v>10</v>
      </c>
      <c r="M3858">
        <v>30</v>
      </c>
      <c r="N3858">
        <v>31</v>
      </c>
      <c r="O3858">
        <v>25</v>
      </c>
    </row>
    <row r="3859" spans="1:15" x14ac:dyDescent="0.25">
      <c r="A3859" t="str">
        <f t="shared" si="60"/>
        <v>62 DayOctober-December 2024NHS TaysideUrology - Bladder</v>
      </c>
      <c r="B3859" t="s">
        <v>262</v>
      </c>
      <c r="C3859" t="s">
        <v>261</v>
      </c>
      <c r="D3859" t="s">
        <v>175</v>
      </c>
      <c r="E3859" t="s">
        <v>206</v>
      </c>
      <c r="F3859">
        <v>18</v>
      </c>
      <c r="G3859" t="s">
        <v>287</v>
      </c>
      <c r="H3859" t="s">
        <v>313</v>
      </c>
      <c r="I3859">
        <v>0</v>
      </c>
      <c r="J3859">
        <v>0</v>
      </c>
      <c r="K3859">
        <v>4</v>
      </c>
      <c r="L3859">
        <v>1</v>
      </c>
      <c r="M3859">
        <v>1</v>
      </c>
    </row>
    <row r="3860" spans="1:15" x14ac:dyDescent="0.25">
      <c r="A3860" t="str">
        <f t="shared" si="60"/>
        <v>62 DayOctober-December 2024NHS TaysideUrology - Other</v>
      </c>
      <c r="B3860" t="s">
        <v>262</v>
      </c>
      <c r="C3860" t="s">
        <v>261</v>
      </c>
      <c r="D3860" t="s">
        <v>175</v>
      </c>
      <c r="E3860" t="s">
        <v>207</v>
      </c>
      <c r="F3860">
        <v>37</v>
      </c>
      <c r="G3860" t="s">
        <v>345</v>
      </c>
      <c r="H3860" t="s">
        <v>287</v>
      </c>
      <c r="I3860">
        <v>0</v>
      </c>
      <c r="J3860">
        <v>0</v>
      </c>
      <c r="K3860">
        <v>14</v>
      </c>
      <c r="L3860">
        <v>0</v>
      </c>
      <c r="M3860">
        <v>4</v>
      </c>
      <c r="O3860">
        <v>14</v>
      </c>
    </row>
    <row r="3861" spans="1:15" x14ac:dyDescent="0.25">
      <c r="A3861" t="str">
        <f t="shared" si="60"/>
        <v>62 DayOctober-December 2024NHS TaysideUrology - Prostate</v>
      </c>
      <c r="B3861" t="s">
        <v>262</v>
      </c>
      <c r="C3861" t="s">
        <v>261</v>
      </c>
      <c r="D3861" t="s">
        <v>175</v>
      </c>
      <c r="E3861" t="s">
        <v>208</v>
      </c>
      <c r="F3861">
        <v>108</v>
      </c>
      <c r="G3861" t="s">
        <v>304</v>
      </c>
      <c r="H3861" t="s">
        <v>488</v>
      </c>
      <c r="I3861">
        <v>2</v>
      </c>
      <c r="J3861">
        <v>3.6363636363636398</v>
      </c>
      <c r="K3861">
        <v>53</v>
      </c>
      <c r="L3861">
        <v>9</v>
      </c>
      <c r="M3861">
        <v>25</v>
      </c>
      <c r="N3861">
        <v>33</v>
      </c>
      <c r="O3861">
        <v>28</v>
      </c>
    </row>
    <row r="3862" spans="1:15" x14ac:dyDescent="0.25">
      <c r="A3862" t="str">
        <f t="shared" si="60"/>
        <v>62 DayOctober-December 2024NHS Western IslesAll Cancer Types*</v>
      </c>
      <c r="B3862" t="s">
        <v>262</v>
      </c>
      <c r="C3862" t="s">
        <v>261</v>
      </c>
      <c r="D3862" t="s">
        <v>176</v>
      </c>
      <c r="E3862" t="s">
        <v>198</v>
      </c>
      <c r="F3862">
        <v>40</v>
      </c>
      <c r="G3862" t="s">
        <v>322</v>
      </c>
      <c r="H3862" t="s">
        <v>280</v>
      </c>
      <c r="I3862">
        <v>0</v>
      </c>
      <c r="J3862">
        <v>0</v>
      </c>
      <c r="K3862">
        <v>32</v>
      </c>
      <c r="L3862">
        <v>6</v>
      </c>
      <c r="M3862">
        <v>6</v>
      </c>
      <c r="N3862">
        <v>26</v>
      </c>
      <c r="O3862">
        <v>30</v>
      </c>
    </row>
    <row r="3863" spans="1:15" x14ac:dyDescent="0.25">
      <c r="A3863" t="str">
        <f t="shared" si="60"/>
        <v>62 DayOctober-December 2024NHS Western IslesAll Cancer Types* (screened excluded)</v>
      </c>
      <c r="B3863" t="s">
        <v>262</v>
      </c>
      <c r="C3863" t="s">
        <v>261</v>
      </c>
      <c r="D3863" t="s">
        <v>176</v>
      </c>
      <c r="E3863" t="s">
        <v>199</v>
      </c>
      <c r="F3863">
        <v>39</v>
      </c>
      <c r="G3863" t="s">
        <v>322</v>
      </c>
      <c r="H3863" t="s">
        <v>380</v>
      </c>
      <c r="I3863">
        <v>0</v>
      </c>
      <c r="J3863">
        <v>0</v>
      </c>
      <c r="K3863">
        <v>31</v>
      </c>
      <c r="L3863">
        <v>6</v>
      </c>
      <c r="M3863">
        <v>6</v>
      </c>
      <c r="N3863">
        <v>26</v>
      </c>
      <c r="O3863">
        <v>30</v>
      </c>
    </row>
    <row r="3864" spans="1:15" x14ac:dyDescent="0.25">
      <c r="A3864" t="str">
        <f t="shared" si="60"/>
        <v>62 DayOctober-December 2024NHS Western IslesAll Cancer Types* (screened only)</v>
      </c>
      <c r="B3864" t="s">
        <v>262</v>
      </c>
      <c r="C3864" t="s">
        <v>261</v>
      </c>
      <c r="D3864" t="s">
        <v>176</v>
      </c>
      <c r="E3864" t="s">
        <v>200</v>
      </c>
      <c r="F3864">
        <v>1</v>
      </c>
      <c r="G3864" t="s">
        <v>266</v>
      </c>
      <c r="H3864" t="s">
        <v>316</v>
      </c>
      <c r="I3864">
        <v>0</v>
      </c>
      <c r="J3864">
        <v>0</v>
      </c>
      <c r="K3864">
        <v>1</v>
      </c>
      <c r="L3864">
        <v>0</v>
      </c>
      <c r="M3864">
        <v>0</v>
      </c>
    </row>
    <row r="3865" spans="1:15" x14ac:dyDescent="0.25">
      <c r="A3865" t="str">
        <f t="shared" si="60"/>
        <v>62 DayOctober-December 2024NHS Western IslesBreast</v>
      </c>
      <c r="B3865" t="s">
        <v>262</v>
      </c>
      <c r="C3865" t="s">
        <v>261</v>
      </c>
      <c r="D3865" t="s">
        <v>176</v>
      </c>
      <c r="E3865" t="s">
        <v>22</v>
      </c>
      <c r="F3865">
        <v>1</v>
      </c>
      <c r="G3865" t="s">
        <v>266</v>
      </c>
      <c r="H3865" t="s">
        <v>316</v>
      </c>
      <c r="I3865">
        <v>0</v>
      </c>
      <c r="J3865">
        <v>0</v>
      </c>
      <c r="K3865">
        <v>1</v>
      </c>
      <c r="L3865">
        <v>0</v>
      </c>
      <c r="M3865">
        <v>0</v>
      </c>
    </row>
    <row r="3866" spans="1:15" x14ac:dyDescent="0.25">
      <c r="A3866" t="str">
        <f t="shared" si="60"/>
        <v>62 DayOctober-December 2024NHS Western IslesBreast (screened excluded)</v>
      </c>
      <c r="B3866" t="s">
        <v>262</v>
      </c>
      <c r="C3866" t="s">
        <v>261</v>
      </c>
      <c r="D3866" t="s">
        <v>176</v>
      </c>
      <c r="E3866" t="s">
        <v>201</v>
      </c>
      <c r="F3866">
        <v>1</v>
      </c>
      <c r="G3866" t="s">
        <v>266</v>
      </c>
      <c r="H3866" t="s">
        <v>316</v>
      </c>
      <c r="I3866">
        <v>0</v>
      </c>
      <c r="J3866">
        <v>0</v>
      </c>
      <c r="K3866">
        <v>1</v>
      </c>
      <c r="L3866">
        <v>0</v>
      </c>
      <c r="M3866">
        <v>0</v>
      </c>
    </row>
    <row r="3867" spans="1:15" x14ac:dyDescent="0.25">
      <c r="A3867" t="str">
        <f t="shared" si="60"/>
        <v>62 DayOctober-December 2024NHS Western IslesColorectal</v>
      </c>
      <c r="B3867" t="s">
        <v>262</v>
      </c>
      <c r="C3867" t="s">
        <v>261</v>
      </c>
      <c r="D3867" t="s">
        <v>176</v>
      </c>
      <c r="E3867" t="s">
        <v>26</v>
      </c>
      <c r="F3867">
        <v>5</v>
      </c>
      <c r="G3867" t="s">
        <v>320</v>
      </c>
      <c r="H3867" t="s">
        <v>306</v>
      </c>
      <c r="I3867">
        <v>0</v>
      </c>
      <c r="J3867">
        <v>0</v>
      </c>
      <c r="K3867">
        <v>2</v>
      </c>
      <c r="L3867">
        <v>0</v>
      </c>
      <c r="M3867">
        <v>0</v>
      </c>
    </row>
    <row r="3868" spans="1:15" x14ac:dyDescent="0.25">
      <c r="A3868" t="str">
        <f t="shared" si="60"/>
        <v>62 DayOctober-December 2024NHS Western IslesColorectal (screened excluded)</v>
      </c>
      <c r="B3868" t="s">
        <v>262</v>
      </c>
      <c r="C3868" t="s">
        <v>261</v>
      </c>
      <c r="D3868" t="s">
        <v>176</v>
      </c>
      <c r="E3868" t="s">
        <v>27</v>
      </c>
      <c r="F3868">
        <v>4</v>
      </c>
      <c r="G3868" t="s">
        <v>320</v>
      </c>
      <c r="H3868" t="s">
        <v>316</v>
      </c>
      <c r="I3868">
        <v>0</v>
      </c>
      <c r="J3868">
        <v>0</v>
      </c>
      <c r="K3868">
        <v>1</v>
      </c>
      <c r="L3868">
        <v>0</v>
      </c>
      <c r="M3868">
        <v>0</v>
      </c>
    </row>
    <row r="3869" spans="1:15" x14ac:dyDescent="0.25">
      <c r="A3869" t="str">
        <f t="shared" si="60"/>
        <v>62 DayOctober-December 2024NHS Western IslesColorectal (screened only)</v>
      </c>
      <c r="B3869" t="s">
        <v>262</v>
      </c>
      <c r="C3869" t="s">
        <v>261</v>
      </c>
      <c r="D3869" t="s">
        <v>176</v>
      </c>
      <c r="E3869" t="s">
        <v>28</v>
      </c>
      <c r="F3869">
        <v>1</v>
      </c>
      <c r="G3869" t="s">
        <v>266</v>
      </c>
      <c r="H3869" t="s">
        <v>316</v>
      </c>
      <c r="I3869">
        <v>0</v>
      </c>
      <c r="J3869">
        <v>0</v>
      </c>
      <c r="K3869">
        <v>1</v>
      </c>
      <c r="L3869">
        <v>0</v>
      </c>
      <c r="M3869">
        <v>0</v>
      </c>
    </row>
    <row r="3870" spans="1:15" x14ac:dyDescent="0.25">
      <c r="A3870" t="str">
        <f t="shared" si="60"/>
        <v>62 DayOctober-December 2024NHS Western IslesLung</v>
      </c>
      <c r="B3870" t="s">
        <v>262</v>
      </c>
      <c r="C3870" t="s">
        <v>261</v>
      </c>
      <c r="D3870" t="s">
        <v>176</v>
      </c>
      <c r="E3870" t="s">
        <v>30</v>
      </c>
      <c r="F3870">
        <v>9</v>
      </c>
      <c r="G3870" t="s">
        <v>316</v>
      </c>
      <c r="H3870" t="s">
        <v>322</v>
      </c>
      <c r="I3870">
        <v>0</v>
      </c>
      <c r="J3870">
        <v>0</v>
      </c>
      <c r="K3870">
        <v>8</v>
      </c>
      <c r="L3870">
        <v>2</v>
      </c>
      <c r="M3870">
        <v>3</v>
      </c>
      <c r="O3870">
        <v>21</v>
      </c>
    </row>
    <row r="3871" spans="1:15" x14ac:dyDescent="0.25">
      <c r="A3871" t="str">
        <f t="shared" si="60"/>
        <v>62 DayOctober-December 2024NHS Western IslesMelanoma</v>
      </c>
      <c r="B3871" t="s">
        <v>262</v>
      </c>
      <c r="C3871" t="s">
        <v>261</v>
      </c>
      <c r="D3871" t="s">
        <v>176</v>
      </c>
      <c r="E3871" t="s">
        <v>32</v>
      </c>
      <c r="F3871">
        <v>4</v>
      </c>
      <c r="G3871" t="s">
        <v>316</v>
      </c>
      <c r="H3871" t="s">
        <v>320</v>
      </c>
      <c r="I3871">
        <v>0</v>
      </c>
      <c r="J3871">
        <v>0</v>
      </c>
      <c r="K3871">
        <v>3</v>
      </c>
      <c r="L3871">
        <v>1</v>
      </c>
      <c r="M3871">
        <v>0</v>
      </c>
    </row>
    <row r="3872" spans="1:15" x14ac:dyDescent="0.25">
      <c r="A3872" t="str">
        <f t="shared" si="60"/>
        <v>62 DayOctober-December 2024NHS Western IslesOvarian</v>
      </c>
      <c r="B3872" t="s">
        <v>262</v>
      </c>
      <c r="C3872" t="s">
        <v>261</v>
      </c>
      <c r="D3872" t="s">
        <v>176</v>
      </c>
      <c r="E3872" t="s">
        <v>33</v>
      </c>
      <c r="F3872">
        <v>2</v>
      </c>
      <c r="G3872" t="s">
        <v>266</v>
      </c>
      <c r="H3872" t="s">
        <v>306</v>
      </c>
      <c r="I3872">
        <v>0</v>
      </c>
      <c r="J3872">
        <v>0</v>
      </c>
      <c r="K3872">
        <v>2</v>
      </c>
      <c r="L3872">
        <v>0</v>
      </c>
      <c r="M3872">
        <v>0</v>
      </c>
    </row>
    <row r="3873" spans="1:15" x14ac:dyDescent="0.25">
      <c r="A3873" t="str">
        <f t="shared" si="60"/>
        <v>62 DayOctober-December 2024NHS Western IslesUpper GI</v>
      </c>
      <c r="B3873" t="s">
        <v>262</v>
      </c>
      <c r="C3873" t="s">
        <v>261</v>
      </c>
      <c r="D3873" t="s">
        <v>176</v>
      </c>
      <c r="E3873" t="s">
        <v>34</v>
      </c>
      <c r="F3873">
        <v>3</v>
      </c>
      <c r="G3873" t="s">
        <v>266</v>
      </c>
      <c r="H3873" t="s">
        <v>320</v>
      </c>
      <c r="I3873">
        <v>0</v>
      </c>
      <c r="J3873">
        <v>0</v>
      </c>
      <c r="K3873">
        <v>3</v>
      </c>
      <c r="L3873">
        <v>1</v>
      </c>
      <c r="M3873">
        <v>0</v>
      </c>
    </row>
    <row r="3874" spans="1:15" x14ac:dyDescent="0.25">
      <c r="A3874" t="str">
        <f t="shared" si="60"/>
        <v>62 DayOctober-December 2024NHS Western IslesUpper GI - Hepatopancreatobiliary</v>
      </c>
      <c r="B3874" t="s">
        <v>262</v>
      </c>
      <c r="C3874" t="s">
        <v>261</v>
      </c>
      <c r="D3874" t="s">
        <v>176</v>
      </c>
      <c r="E3874" t="s">
        <v>203</v>
      </c>
      <c r="F3874">
        <v>3</v>
      </c>
      <c r="G3874" t="s">
        <v>266</v>
      </c>
      <c r="H3874" t="s">
        <v>320</v>
      </c>
      <c r="I3874">
        <v>0</v>
      </c>
      <c r="J3874">
        <v>0</v>
      </c>
      <c r="K3874">
        <v>3</v>
      </c>
      <c r="L3874">
        <v>1</v>
      </c>
      <c r="M3874">
        <v>0</v>
      </c>
    </row>
    <row r="3875" spans="1:15" x14ac:dyDescent="0.25">
      <c r="A3875" t="str">
        <f t="shared" si="60"/>
        <v>62 DayOctober-December 2024NHS Western IslesUrological</v>
      </c>
      <c r="B3875" t="s">
        <v>262</v>
      </c>
      <c r="C3875" t="s">
        <v>261</v>
      </c>
      <c r="D3875" t="s">
        <v>176</v>
      </c>
      <c r="E3875" t="s">
        <v>205</v>
      </c>
      <c r="F3875">
        <v>16</v>
      </c>
      <c r="G3875" t="s">
        <v>320</v>
      </c>
      <c r="H3875" t="s">
        <v>311</v>
      </c>
      <c r="I3875">
        <v>0</v>
      </c>
      <c r="J3875">
        <v>0</v>
      </c>
      <c r="K3875">
        <v>13</v>
      </c>
      <c r="L3875">
        <v>2</v>
      </c>
      <c r="M3875">
        <v>3</v>
      </c>
      <c r="O3875">
        <v>73</v>
      </c>
    </row>
    <row r="3876" spans="1:15" x14ac:dyDescent="0.25">
      <c r="A3876" t="str">
        <f t="shared" si="60"/>
        <v>62 DayOctober-December 2024NHS Western IslesUrology - Bladder</v>
      </c>
      <c r="B3876" t="s">
        <v>262</v>
      </c>
      <c r="C3876" t="s">
        <v>261</v>
      </c>
      <c r="D3876" t="s">
        <v>176</v>
      </c>
      <c r="E3876" t="s">
        <v>206</v>
      </c>
      <c r="F3876">
        <v>6</v>
      </c>
      <c r="G3876" t="s">
        <v>306</v>
      </c>
      <c r="H3876" t="s">
        <v>313</v>
      </c>
      <c r="I3876">
        <v>0</v>
      </c>
      <c r="J3876">
        <v>0</v>
      </c>
      <c r="K3876">
        <v>4</v>
      </c>
      <c r="L3876">
        <v>0</v>
      </c>
      <c r="M3876">
        <v>0</v>
      </c>
    </row>
    <row r="3877" spans="1:15" x14ac:dyDescent="0.25">
      <c r="A3877" t="str">
        <f t="shared" si="60"/>
        <v>62 DayOctober-December 2024NHS Western IslesUrology - Other</v>
      </c>
      <c r="B3877" t="s">
        <v>262</v>
      </c>
      <c r="C3877" t="s">
        <v>261</v>
      </c>
      <c r="D3877" t="s">
        <v>176</v>
      </c>
      <c r="E3877" t="s">
        <v>207</v>
      </c>
      <c r="F3877">
        <v>3</v>
      </c>
      <c r="G3877" t="s">
        <v>316</v>
      </c>
      <c r="H3877" t="s">
        <v>306</v>
      </c>
      <c r="I3877">
        <v>0</v>
      </c>
      <c r="J3877">
        <v>0</v>
      </c>
      <c r="K3877">
        <v>2</v>
      </c>
      <c r="L3877">
        <v>0</v>
      </c>
      <c r="M3877">
        <v>1</v>
      </c>
    </row>
    <row r="3878" spans="1:15" x14ac:dyDescent="0.25">
      <c r="A3878" t="str">
        <f t="shared" si="60"/>
        <v>62 DayOctober-December 2024NHS Western IslesUrology - Prostate</v>
      </c>
      <c r="B3878" t="s">
        <v>262</v>
      </c>
      <c r="C3878" t="s">
        <v>261</v>
      </c>
      <c r="D3878" t="s">
        <v>176</v>
      </c>
      <c r="E3878" t="s">
        <v>208</v>
      </c>
      <c r="F3878">
        <v>7</v>
      </c>
      <c r="G3878" t="s">
        <v>266</v>
      </c>
      <c r="H3878" t="s">
        <v>272</v>
      </c>
      <c r="I3878">
        <v>0</v>
      </c>
      <c r="J3878">
        <v>0</v>
      </c>
      <c r="K3878">
        <v>7</v>
      </c>
      <c r="L3878">
        <v>2</v>
      </c>
      <c r="M3878">
        <v>2</v>
      </c>
    </row>
    <row r="3879" spans="1:15" x14ac:dyDescent="0.25">
      <c r="A3879" t="str">
        <f t="shared" si="60"/>
        <v>62 DayOctober-December 2024SCANAll Cancer Types*</v>
      </c>
      <c r="B3879" t="s">
        <v>262</v>
      </c>
      <c r="C3879" t="s">
        <v>261</v>
      </c>
      <c r="D3879" t="s">
        <v>7</v>
      </c>
      <c r="E3879" t="s">
        <v>198</v>
      </c>
      <c r="F3879">
        <v>1879</v>
      </c>
      <c r="G3879" t="s">
        <v>720</v>
      </c>
      <c r="H3879" t="s">
        <v>721</v>
      </c>
      <c r="I3879">
        <v>10</v>
      </c>
      <c r="J3879">
        <v>0.86880973066898304</v>
      </c>
      <c r="K3879">
        <v>1141</v>
      </c>
      <c r="L3879">
        <v>191</v>
      </c>
      <c r="M3879">
        <v>318</v>
      </c>
      <c r="N3879">
        <v>15</v>
      </c>
      <c r="O3879">
        <v>19</v>
      </c>
    </row>
    <row r="3880" spans="1:15" x14ac:dyDescent="0.25">
      <c r="A3880" t="str">
        <f t="shared" si="60"/>
        <v>62 DayOctober-December 2024SCANAll Cancer Types* (screened excluded)</v>
      </c>
      <c r="B3880" t="s">
        <v>262</v>
      </c>
      <c r="C3880" t="s">
        <v>261</v>
      </c>
      <c r="D3880" t="s">
        <v>7</v>
      </c>
      <c r="E3880" t="s">
        <v>199</v>
      </c>
      <c r="F3880">
        <v>1701</v>
      </c>
      <c r="G3880" t="s">
        <v>720</v>
      </c>
      <c r="H3880" t="s">
        <v>722</v>
      </c>
      <c r="I3880">
        <v>10</v>
      </c>
      <c r="J3880">
        <v>1.0277492291880801</v>
      </c>
      <c r="K3880">
        <v>963</v>
      </c>
      <c r="L3880">
        <v>151</v>
      </c>
      <c r="M3880">
        <v>278</v>
      </c>
      <c r="N3880">
        <v>15</v>
      </c>
      <c r="O3880">
        <v>20</v>
      </c>
    </row>
    <row r="3881" spans="1:15" x14ac:dyDescent="0.25">
      <c r="A3881" t="str">
        <f t="shared" si="60"/>
        <v>62 DayOctober-December 2024SCANAll Cancer Types* (screened only)</v>
      </c>
      <c r="B3881" t="s">
        <v>262</v>
      </c>
      <c r="C3881" t="s">
        <v>261</v>
      </c>
      <c r="D3881" t="s">
        <v>7</v>
      </c>
      <c r="E3881" t="s">
        <v>200</v>
      </c>
      <c r="F3881">
        <v>178</v>
      </c>
      <c r="G3881" t="s">
        <v>266</v>
      </c>
      <c r="H3881" t="s">
        <v>723</v>
      </c>
      <c r="I3881">
        <v>0</v>
      </c>
      <c r="J3881">
        <v>0</v>
      </c>
      <c r="K3881">
        <v>178</v>
      </c>
      <c r="L3881">
        <v>40</v>
      </c>
      <c r="M3881">
        <v>40</v>
      </c>
      <c r="N3881">
        <v>15</v>
      </c>
      <c r="O3881">
        <v>13</v>
      </c>
    </row>
    <row r="3882" spans="1:15" x14ac:dyDescent="0.25">
      <c r="A3882" t="str">
        <f t="shared" si="60"/>
        <v>62 DayOctober-December 2024SCANBreast</v>
      </c>
      <c r="B3882" t="s">
        <v>262</v>
      </c>
      <c r="C3882" t="s">
        <v>261</v>
      </c>
      <c r="D3882" t="s">
        <v>7</v>
      </c>
      <c r="E3882" t="s">
        <v>22</v>
      </c>
      <c r="F3882">
        <v>359</v>
      </c>
      <c r="G3882" t="s">
        <v>393</v>
      </c>
      <c r="H3882" t="s">
        <v>724</v>
      </c>
      <c r="I3882">
        <v>0</v>
      </c>
      <c r="J3882">
        <v>0</v>
      </c>
      <c r="K3882">
        <v>285</v>
      </c>
      <c r="L3882">
        <v>32</v>
      </c>
      <c r="M3882">
        <v>54</v>
      </c>
      <c r="N3882">
        <v>10</v>
      </c>
      <c r="O3882">
        <v>12</v>
      </c>
    </row>
    <row r="3883" spans="1:15" x14ac:dyDescent="0.25">
      <c r="A3883" t="str">
        <f t="shared" si="60"/>
        <v>62 DayOctober-December 2024SCANBreast (screened excluded)</v>
      </c>
      <c r="B3883" t="s">
        <v>262</v>
      </c>
      <c r="C3883" t="s">
        <v>261</v>
      </c>
      <c r="D3883" t="s">
        <v>7</v>
      </c>
      <c r="E3883" t="s">
        <v>201</v>
      </c>
      <c r="F3883">
        <v>232</v>
      </c>
      <c r="G3883" t="s">
        <v>393</v>
      </c>
      <c r="H3883" t="s">
        <v>481</v>
      </c>
      <c r="I3883">
        <v>0</v>
      </c>
      <c r="J3883">
        <v>0</v>
      </c>
      <c r="K3883">
        <v>158</v>
      </c>
      <c r="L3883">
        <v>16</v>
      </c>
      <c r="M3883">
        <v>38</v>
      </c>
      <c r="N3883">
        <v>10</v>
      </c>
      <c r="O3883">
        <v>14</v>
      </c>
    </row>
    <row r="3884" spans="1:15" x14ac:dyDescent="0.25">
      <c r="A3884" t="str">
        <f t="shared" si="60"/>
        <v>62 DayOctober-December 2024SCANBreast (screened only)</v>
      </c>
      <c r="B3884" t="s">
        <v>262</v>
      </c>
      <c r="C3884" t="s">
        <v>261</v>
      </c>
      <c r="D3884" t="s">
        <v>7</v>
      </c>
      <c r="E3884" t="s">
        <v>202</v>
      </c>
      <c r="F3884">
        <v>127</v>
      </c>
      <c r="G3884" t="s">
        <v>266</v>
      </c>
      <c r="H3884" t="s">
        <v>674</v>
      </c>
      <c r="I3884">
        <v>0</v>
      </c>
      <c r="J3884">
        <v>0</v>
      </c>
      <c r="K3884">
        <v>127</v>
      </c>
      <c r="L3884">
        <v>16</v>
      </c>
      <c r="M3884">
        <v>16</v>
      </c>
      <c r="N3884">
        <v>10</v>
      </c>
      <c r="O3884">
        <v>8</v>
      </c>
    </row>
    <row r="3885" spans="1:15" x14ac:dyDescent="0.25">
      <c r="A3885" t="str">
        <f t="shared" si="60"/>
        <v>62 DayOctober-December 2024SCANCervical</v>
      </c>
      <c r="B3885" t="s">
        <v>262</v>
      </c>
      <c r="C3885" t="s">
        <v>261</v>
      </c>
      <c r="D3885" t="s">
        <v>7</v>
      </c>
      <c r="E3885" t="s">
        <v>23</v>
      </c>
      <c r="F3885">
        <v>26</v>
      </c>
      <c r="G3885" t="s">
        <v>273</v>
      </c>
      <c r="H3885" t="s">
        <v>287</v>
      </c>
      <c r="I3885">
        <v>1</v>
      </c>
      <c r="J3885">
        <v>7.1428571428571397</v>
      </c>
      <c r="K3885">
        <v>13</v>
      </c>
      <c r="L3885">
        <v>3</v>
      </c>
      <c r="M3885">
        <v>4</v>
      </c>
      <c r="N3885">
        <v>54</v>
      </c>
      <c r="O3885">
        <v>11</v>
      </c>
    </row>
    <row r="3886" spans="1:15" x14ac:dyDescent="0.25">
      <c r="A3886" t="str">
        <f t="shared" si="60"/>
        <v>62 DayOctober-December 2024SCANCervical (screened excluded)</v>
      </c>
      <c r="B3886" t="s">
        <v>262</v>
      </c>
      <c r="C3886" t="s">
        <v>261</v>
      </c>
      <c r="D3886" t="s">
        <v>7</v>
      </c>
      <c r="E3886" t="s">
        <v>24</v>
      </c>
      <c r="F3886">
        <v>23</v>
      </c>
      <c r="G3886" t="s">
        <v>273</v>
      </c>
      <c r="H3886" t="s">
        <v>310</v>
      </c>
      <c r="I3886">
        <v>1</v>
      </c>
      <c r="J3886">
        <v>9.0909090909090899</v>
      </c>
      <c r="K3886">
        <v>10</v>
      </c>
      <c r="L3886">
        <v>1</v>
      </c>
      <c r="M3886">
        <v>3</v>
      </c>
      <c r="O3886">
        <v>7</v>
      </c>
    </row>
    <row r="3887" spans="1:15" x14ac:dyDescent="0.25">
      <c r="A3887" t="str">
        <f t="shared" si="60"/>
        <v>62 DayOctober-December 2024SCANCervical (screened only)</v>
      </c>
      <c r="B3887" t="s">
        <v>262</v>
      </c>
      <c r="C3887" t="s">
        <v>261</v>
      </c>
      <c r="D3887" t="s">
        <v>7</v>
      </c>
      <c r="E3887" t="s">
        <v>25</v>
      </c>
      <c r="F3887">
        <v>3</v>
      </c>
      <c r="G3887" t="s">
        <v>266</v>
      </c>
      <c r="H3887" t="s">
        <v>320</v>
      </c>
      <c r="I3887">
        <v>0</v>
      </c>
      <c r="J3887">
        <v>0</v>
      </c>
      <c r="K3887">
        <v>3</v>
      </c>
      <c r="L3887">
        <v>2</v>
      </c>
      <c r="M3887">
        <v>1</v>
      </c>
    </row>
    <row r="3888" spans="1:15" x14ac:dyDescent="0.25">
      <c r="A3888" t="str">
        <f t="shared" si="60"/>
        <v>62 DayOctober-December 2024SCANColorectal</v>
      </c>
      <c r="B3888" t="s">
        <v>262</v>
      </c>
      <c r="C3888" t="s">
        <v>261</v>
      </c>
      <c r="D3888" t="s">
        <v>7</v>
      </c>
      <c r="E3888" t="s">
        <v>26</v>
      </c>
      <c r="F3888">
        <v>253</v>
      </c>
      <c r="G3888" t="s">
        <v>631</v>
      </c>
      <c r="H3888" t="s">
        <v>464</v>
      </c>
      <c r="I3888">
        <v>2</v>
      </c>
      <c r="J3888">
        <v>1.1428571428571399</v>
      </c>
      <c r="K3888">
        <v>173</v>
      </c>
      <c r="L3888">
        <v>45</v>
      </c>
      <c r="M3888">
        <v>82</v>
      </c>
      <c r="N3888">
        <v>17</v>
      </c>
      <c r="O3888">
        <v>21</v>
      </c>
    </row>
    <row r="3889" spans="1:15" x14ac:dyDescent="0.25">
      <c r="A3889" t="str">
        <f t="shared" si="60"/>
        <v>62 DayOctober-December 2024SCANColorectal (screened excluded)</v>
      </c>
      <c r="B3889" t="s">
        <v>262</v>
      </c>
      <c r="C3889" t="s">
        <v>261</v>
      </c>
      <c r="D3889" t="s">
        <v>7</v>
      </c>
      <c r="E3889" t="s">
        <v>27</v>
      </c>
      <c r="F3889">
        <v>205</v>
      </c>
      <c r="G3889" t="s">
        <v>631</v>
      </c>
      <c r="H3889" t="s">
        <v>674</v>
      </c>
      <c r="I3889">
        <v>2</v>
      </c>
      <c r="J3889">
        <v>1.5748031496063</v>
      </c>
      <c r="K3889">
        <v>125</v>
      </c>
      <c r="L3889">
        <v>23</v>
      </c>
      <c r="M3889">
        <v>59</v>
      </c>
      <c r="N3889">
        <v>17</v>
      </c>
      <c r="O3889">
        <v>24</v>
      </c>
    </row>
    <row r="3890" spans="1:15" x14ac:dyDescent="0.25">
      <c r="A3890" t="str">
        <f t="shared" si="60"/>
        <v>62 DayOctober-December 2024SCANColorectal (screened only)</v>
      </c>
      <c r="B3890" t="s">
        <v>262</v>
      </c>
      <c r="C3890" t="s">
        <v>261</v>
      </c>
      <c r="D3890" t="s">
        <v>7</v>
      </c>
      <c r="E3890" t="s">
        <v>28</v>
      </c>
      <c r="F3890">
        <v>48</v>
      </c>
      <c r="G3890" t="s">
        <v>266</v>
      </c>
      <c r="H3890" t="s">
        <v>353</v>
      </c>
      <c r="I3890">
        <v>0</v>
      </c>
      <c r="J3890">
        <v>0</v>
      </c>
      <c r="K3890">
        <v>48</v>
      </c>
      <c r="L3890">
        <v>22</v>
      </c>
      <c r="M3890">
        <v>23</v>
      </c>
      <c r="N3890">
        <v>16</v>
      </c>
      <c r="O3890">
        <v>19</v>
      </c>
    </row>
    <row r="3891" spans="1:15" x14ac:dyDescent="0.25">
      <c r="A3891" t="str">
        <f t="shared" si="60"/>
        <v>62 DayOctober-December 2024SCANHead &amp; Neck</v>
      </c>
      <c r="B3891" t="s">
        <v>262</v>
      </c>
      <c r="C3891" t="s">
        <v>261</v>
      </c>
      <c r="D3891" t="s">
        <v>7</v>
      </c>
      <c r="E3891" t="s">
        <v>29</v>
      </c>
      <c r="F3891">
        <v>66</v>
      </c>
      <c r="G3891" t="s">
        <v>314</v>
      </c>
      <c r="H3891" t="s">
        <v>278</v>
      </c>
      <c r="I3891">
        <v>0</v>
      </c>
      <c r="J3891">
        <v>0</v>
      </c>
      <c r="K3891">
        <v>36</v>
      </c>
      <c r="L3891">
        <v>7</v>
      </c>
      <c r="M3891">
        <v>25</v>
      </c>
      <c r="N3891">
        <v>21</v>
      </c>
      <c r="O3891">
        <v>21</v>
      </c>
    </row>
    <row r="3892" spans="1:15" x14ac:dyDescent="0.25">
      <c r="A3892" t="str">
        <f t="shared" si="60"/>
        <v>62 DayOctober-December 2024SCANLung</v>
      </c>
      <c r="B3892" t="s">
        <v>262</v>
      </c>
      <c r="C3892" t="s">
        <v>261</v>
      </c>
      <c r="D3892" t="s">
        <v>7</v>
      </c>
      <c r="E3892" t="s">
        <v>30</v>
      </c>
      <c r="F3892">
        <v>269</v>
      </c>
      <c r="G3892" t="s">
        <v>456</v>
      </c>
      <c r="H3892" t="s">
        <v>378</v>
      </c>
      <c r="I3892">
        <v>4</v>
      </c>
      <c r="J3892">
        <v>3.3613445378151301</v>
      </c>
      <c r="K3892">
        <v>115</v>
      </c>
      <c r="L3892">
        <v>9</v>
      </c>
      <c r="M3892">
        <v>28</v>
      </c>
      <c r="N3892">
        <v>7</v>
      </c>
      <c r="O3892">
        <v>19</v>
      </c>
    </row>
    <row r="3893" spans="1:15" x14ac:dyDescent="0.25">
      <c r="A3893" t="str">
        <f t="shared" si="60"/>
        <v>62 DayOctober-December 2024SCANLymphoma</v>
      </c>
      <c r="B3893" t="s">
        <v>262</v>
      </c>
      <c r="C3893" t="s">
        <v>261</v>
      </c>
      <c r="D3893" t="s">
        <v>7</v>
      </c>
      <c r="E3893" t="s">
        <v>31</v>
      </c>
      <c r="F3893">
        <v>87</v>
      </c>
      <c r="G3893" t="s">
        <v>317</v>
      </c>
      <c r="H3893" t="s">
        <v>356</v>
      </c>
      <c r="I3893">
        <v>0</v>
      </c>
      <c r="J3893">
        <v>0</v>
      </c>
      <c r="K3893">
        <v>22</v>
      </c>
      <c r="L3893">
        <v>3</v>
      </c>
      <c r="M3893">
        <v>11</v>
      </c>
      <c r="N3893">
        <v>16</v>
      </c>
      <c r="O3893">
        <v>16</v>
      </c>
    </row>
    <row r="3894" spans="1:15" x14ac:dyDescent="0.25">
      <c r="A3894" t="str">
        <f t="shared" si="60"/>
        <v>62 DayOctober-December 2024SCANMelanoma</v>
      </c>
      <c r="B3894" t="s">
        <v>262</v>
      </c>
      <c r="C3894" t="s">
        <v>261</v>
      </c>
      <c r="D3894" t="s">
        <v>7</v>
      </c>
      <c r="E3894" t="s">
        <v>32</v>
      </c>
      <c r="F3894">
        <v>108</v>
      </c>
      <c r="G3894" t="s">
        <v>283</v>
      </c>
      <c r="H3894" t="s">
        <v>335</v>
      </c>
      <c r="I3894">
        <v>0</v>
      </c>
      <c r="J3894">
        <v>0</v>
      </c>
      <c r="K3894">
        <v>61</v>
      </c>
      <c r="L3894">
        <v>7</v>
      </c>
      <c r="M3894">
        <v>2</v>
      </c>
      <c r="N3894">
        <v>15</v>
      </c>
    </row>
    <row r="3895" spans="1:15" x14ac:dyDescent="0.25">
      <c r="A3895" t="str">
        <f t="shared" si="60"/>
        <v>62 DayOctober-December 2024SCANOvarian</v>
      </c>
      <c r="B3895" t="s">
        <v>262</v>
      </c>
      <c r="C3895" t="s">
        <v>261</v>
      </c>
      <c r="D3895" t="s">
        <v>7</v>
      </c>
      <c r="E3895" t="s">
        <v>33</v>
      </c>
      <c r="F3895">
        <v>34</v>
      </c>
      <c r="G3895" t="s">
        <v>321</v>
      </c>
      <c r="H3895" t="s">
        <v>387</v>
      </c>
      <c r="I3895">
        <v>0</v>
      </c>
      <c r="J3895">
        <v>0</v>
      </c>
      <c r="K3895">
        <v>25</v>
      </c>
      <c r="L3895">
        <v>3</v>
      </c>
      <c r="M3895">
        <v>13</v>
      </c>
      <c r="N3895">
        <v>14</v>
      </c>
      <c r="O3895">
        <v>16</v>
      </c>
    </row>
    <row r="3896" spans="1:15" x14ac:dyDescent="0.25">
      <c r="A3896" t="str">
        <f t="shared" si="60"/>
        <v>62 DayOctober-December 2024SCANUpper GI</v>
      </c>
      <c r="B3896" t="s">
        <v>262</v>
      </c>
      <c r="C3896" t="s">
        <v>261</v>
      </c>
      <c r="D3896" t="s">
        <v>7</v>
      </c>
      <c r="E3896" t="s">
        <v>34</v>
      </c>
      <c r="F3896">
        <v>170</v>
      </c>
      <c r="G3896" t="s">
        <v>338</v>
      </c>
      <c r="H3896" t="s">
        <v>325</v>
      </c>
      <c r="I3896">
        <v>2</v>
      </c>
      <c r="J3896">
        <v>1.8018018018018001</v>
      </c>
      <c r="K3896">
        <v>109</v>
      </c>
      <c r="L3896">
        <v>12</v>
      </c>
      <c r="M3896">
        <v>18</v>
      </c>
      <c r="N3896">
        <v>14</v>
      </c>
      <c r="O3896">
        <v>20</v>
      </c>
    </row>
    <row r="3897" spans="1:15" x14ac:dyDescent="0.25">
      <c r="A3897" t="str">
        <f t="shared" si="60"/>
        <v>62 DayOctober-December 2024SCANUpper GI - Hepatopancreatobiliary</v>
      </c>
      <c r="B3897" t="s">
        <v>262</v>
      </c>
      <c r="C3897" t="s">
        <v>261</v>
      </c>
      <c r="D3897" t="s">
        <v>7</v>
      </c>
      <c r="E3897" t="s">
        <v>203</v>
      </c>
      <c r="F3897">
        <v>97</v>
      </c>
      <c r="G3897" t="s">
        <v>315</v>
      </c>
      <c r="H3897" t="s">
        <v>358</v>
      </c>
      <c r="I3897">
        <v>2</v>
      </c>
      <c r="J3897">
        <v>3.2258064516128999</v>
      </c>
      <c r="K3897">
        <v>60</v>
      </c>
      <c r="L3897">
        <v>1</v>
      </c>
      <c r="M3897">
        <v>4</v>
      </c>
      <c r="O3897">
        <v>10</v>
      </c>
    </row>
    <row r="3898" spans="1:15" x14ac:dyDescent="0.25">
      <c r="A3898" t="str">
        <f t="shared" si="60"/>
        <v>62 DayOctober-December 2024SCANUpper GI - Oesophagogastric</v>
      </c>
      <c r="B3898" t="s">
        <v>262</v>
      </c>
      <c r="C3898" t="s">
        <v>261</v>
      </c>
      <c r="D3898" t="s">
        <v>7</v>
      </c>
      <c r="E3898" t="s">
        <v>204</v>
      </c>
      <c r="F3898">
        <v>73</v>
      </c>
      <c r="G3898" t="s">
        <v>330</v>
      </c>
      <c r="H3898" t="s">
        <v>308</v>
      </c>
      <c r="I3898">
        <v>0</v>
      </c>
      <c r="J3898">
        <v>0</v>
      </c>
      <c r="K3898">
        <v>49</v>
      </c>
      <c r="L3898">
        <v>11</v>
      </c>
      <c r="M3898">
        <v>14</v>
      </c>
      <c r="N3898">
        <v>13</v>
      </c>
      <c r="O3898">
        <v>20</v>
      </c>
    </row>
    <row r="3899" spans="1:15" x14ac:dyDescent="0.25">
      <c r="A3899" t="str">
        <f t="shared" si="60"/>
        <v>62 DayOctober-December 2024SCANUrological</v>
      </c>
      <c r="B3899" t="s">
        <v>262</v>
      </c>
      <c r="C3899" t="s">
        <v>261</v>
      </c>
      <c r="D3899" t="s">
        <v>7</v>
      </c>
      <c r="E3899" t="s">
        <v>205</v>
      </c>
      <c r="F3899">
        <v>507</v>
      </c>
      <c r="G3899" t="s">
        <v>533</v>
      </c>
      <c r="H3899" t="s">
        <v>455</v>
      </c>
      <c r="I3899">
        <v>1</v>
      </c>
      <c r="J3899">
        <v>0.33003300330032997</v>
      </c>
      <c r="K3899">
        <v>302</v>
      </c>
      <c r="L3899">
        <v>70</v>
      </c>
      <c r="M3899">
        <v>81</v>
      </c>
      <c r="N3899">
        <v>16</v>
      </c>
      <c r="O3899">
        <v>34</v>
      </c>
    </row>
    <row r="3900" spans="1:15" x14ac:dyDescent="0.25">
      <c r="A3900" t="str">
        <f t="shared" si="60"/>
        <v>62 DayOctober-December 2024SCANUrology - Bladder</v>
      </c>
      <c r="B3900" t="s">
        <v>262</v>
      </c>
      <c r="C3900" t="s">
        <v>261</v>
      </c>
      <c r="D3900" t="s">
        <v>7</v>
      </c>
      <c r="E3900" t="s">
        <v>206</v>
      </c>
      <c r="F3900">
        <v>58</v>
      </c>
      <c r="G3900" t="s">
        <v>287</v>
      </c>
      <c r="H3900" t="s">
        <v>290</v>
      </c>
      <c r="I3900">
        <v>0</v>
      </c>
      <c r="J3900">
        <v>0</v>
      </c>
      <c r="K3900">
        <v>44</v>
      </c>
      <c r="L3900">
        <v>8</v>
      </c>
      <c r="M3900">
        <v>22</v>
      </c>
      <c r="N3900">
        <v>17</v>
      </c>
      <c r="O3900">
        <v>35</v>
      </c>
    </row>
    <row r="3901" spans="1:15" x14ac:dyDescent="0.25">
      <c r="A3901" t="str">
        <f t="shared" si="60"/>
        <v>62 DayOctober-December 2024SCANUrology - Other</v>
      </c>
      <c r="B3901" t="s">
        <v>262</v>
      </c>
      <c r="C3901" t="s">
        <v>261</v>
      </c>
      <c r="D3901" t="s">
        <v>7</v>
      </c>
      <c r="E3901" t="s">
        <v>207</v>
      </c>
      <c r="F3901">
        <v>81</v>
      </c>
      <c r="G3901" t="s">
        <v>372</v>
      </c>
      <c r="H3901" t="s">
        <v>315</v>
      </c>
      <c r="I3901">
        <v>0</v>
      </c>
      <c r="J3901">
        <v>0</v>
      </c>
      <c r="K3901">
        <v>35</v>
      </c>
      <c r="L3901">
        <v>6</v>
      </c>
      <c r="M3901">
        <v>13</v>
      </c>
      <c r="N3901">
        <v>14</v>
      </c>
      <c r="O3901">
        <v>13</v>
      </c>
    </row>
    <row r="3902" spans="1:15" x14ac:dyDescent="0.25">
      <c r="A3902" t="str">
        <f t="shared" si="60"/>
        <v>62 DayOctober-December 2024SCANUrology - Prostate</v>
      </c>
      <c r="B3902" t="s">
        <v>262</v>
      </c>
      <c r="C3902" t="s">
        <v>261</v>
      </c>
      <c r="D3902" t="s">
        <v>7</v>
      </c>
      <c r="E3902" t="s">
        <v>208</v>
      </c>
      <c r="F3902">
        <v>368</v>
      </c>
      <c r="G3902" t="s">
        <v>420</v>
      </c>
      <c r="H3902" t="s">
        <v>725</v>
      </c>
      <c r="I3902">
        <v>1</v>
      </c>
      <c r="J3902">
        <v>0.44642857142857101</v>
      </c>
      <c r="K3902">
        <v>223</v>
      </c>
      <c r="L3902">
        <v>56</v>
      </c>
      <c r="M3902">
        <v>46</v>
      </c>
      <c r="N3902">
        <v>16</v>
      </c>
      <c r="O3902">
        <v>34</v>
      </c>
    </row>
    <row r="3903" spans="1:15" x14ac:dyDescent="0.25">
      <c r="A3903" t="str">
        <f t="shared" si="60"/>
        <v>62 DayOctober-December 2024WOSCANAll Cancer Types*</v>
      </c>
      <c r="B3903" t="s">
        <v>262</v>
      </c>
      <c r="C3903" t="s">
        <v>261</v>
      </c>
      <c r="D3903" t="s">
        <v>12</v>
      </c>
      <c r="E3903" t="s">
        <v>198</v>
      </c>
      <c r="F3903">
        <v>3130</v>
      </c>
      <c r="G3903" t="s">
        <v>726</v>
      </c>
      <c r="H3903" t="s">
        <v>727</v>
      </c>
      <c r="I3903">
        <v>33</v>
      </c>
      <c r="J3903">
        <v>1.6160626836434899</v>
      </c>
      <c r="K3903">
        <v>2009</v>
      </c>
      <c r="L3903">
        <v>349</v>
      </c>
      <c r="M3903">
        <v>644</v>
      </c>
      <c r="N3903">
        <v>16</v>
      </c>
      <c r="O3903">
        <v>21</v>
      </c>
    </row>
    <row r="3904" spans="1:15" x14ac:dyDescent="0.25">
      <c r="A3904" t="str">
        <f t="shared" si="60"/>
        <v>62 DayOctober-December 2024WOSCANAll Cancer Types* (screened excluded)</v>
      </c>
      <c r="B3904" t="s">
        <v>262</v>
      </c>
      <c r="C3904" t="s">
        <v>261</v>
      </c>
      <c r="D3904" t="s">
        <v>12</v>
      </c>
      <c r="E3904" t="s">
        <v>199</v>
      </c>
      <c r="F3904">
        <v>2845</v>
      </c>
      <c r="G3904" t="s">
        <v>726</v>
      </c>
      <c r="H3904" t="s">
        <v>728</v>
      </c>
      <c r="I3904">
        <v>31</v>
      </c>
      <c r="J3904">
        <v>1.76437108708025</v>
      </c>
      <c r="K3904">
        <v>1726</v>
      </c>
      <c r="L3904">
        <v>307</v>
      </c>
      <c r="M3904">
        <v>552</v>
      </c>
      <c r="N3904">
        <v>17</v>
      </c>
      <c r="O3904">
        <v>22</v>
      </c>
    </row>
    <row r="3905" spans="1:15" x14ac:dyDescent="0.25">
      <c r="A3905" t="str">
        <f t="shared" si="60"/>
        <v>62 DayOctober-December 2024WOSCANAll Cancer Types* (screened only)</v>
      </c>
      <c r="B3905" t="s">
        <v>262</v>
      </c>
      <c r="C3905" t="s">
        <v>261</v>
      </c>
      <c r="D3905" t="s">
        <v>12</v>
      </c>
      <c r="E3905" t="s">
        <v>200</v>
      </c>
      <c r="F3905">
        <v>285</v>
      </c>
      <c r="G3905" t="s">
        <v>266</v>
      </c>
      <c r="H3905" t="s">
        <v>724</v>
      </c>
      <c r="I3905">
        <v>2</v>
      </c>
      <c r="J3905">
        <v>0.70175438596491202</v>
      </c>
      <c r="K3905">
        <v>283</v>
      </c>
      <c r="L3905">
        <v>42</v>
      </c>
      <c r="M3905">
        <v>92</v>
      </c>
      <c r="N3905">
        <v>14</v>
      </c>
      <c r="O3905">
        <v>18</v>
      </c>
    </row>
    <row r="3906" spans="1:15" x14ac:dyDescent="0.25">
      <c r="A3906" t="str">
        <f t="shared" si="60"/>
        <v>62 DayOctober-December 2024WOSCANBreast</v>
      </c>
      <c r="B3906" t="s">
        <v>262</v>
      </c>
      <c r="C3906" t="s">
        <v>261</v>
      </c>
      <c r="D3906" t="s">
        <v>12</v>
      </c>
      <c r="E3906" t="s">
        <v>22</v>
      </c>
      <c r="F3906">
        <v>636</v>
      </c>
      <c r="G3906" t="s">
        <v>377</v>
      </c>
      <c r="H3906" t="s">
        <v>729</v>
      </c>
      <c r="I3906">
        <v>1</v>
      </c>
      <c r="J3906">
        <v>0.18761726078799201</v>
      </c>
      <c r="K3906">
        <v>532</v>
      </c>
      <c r="L3906">
        <v>74</v>
      </c>
      <c r="M3906">
        <v>157</v>
      </c>
      <c r="N3906">
        <v>11</v>
      </c>
      <c r="O3906">
        <v>13</v>
      </c>
    </row>
    <row r="3907" spans="1:15" x14ac:dyDescent="0.25">
      <c r="A3907" t="str">
        <f t="shared" ref="A3907:A3970" si="61">CONCATENATE(B3907,C3907,D3907,E3907)</f>
        <v>62 DayOctober-December 2024WOSCANBreast (screened excluded)</v>
      </c>
      <c r="B3907" t="s">
        <v>262</v>
      </c>
      <c r="C3907" t="s">
        <v>261</v>
      </c>
      <c r="D3907" t="s">
        <v>12</v>
      </c>
      <c r="E3907" t="s">
        <v>201</v>
      </c>
      <c r="F3907">
        <v>424</v>
      </c>
      <c r="G3907" t="s">
        <v>377</v>
      </c>
      <c r="H3907" t="s">
        <v>730</v>
      </c>
      <c r="I3907">
        <v>0</v>
      </c>
      <c r="J3907">
        <v>0</v>
      </c>
      <c r="K3907">
        <v>321</v>
      </c>
      <c r="L3907">
        <v>46</v>
      </c>
      <c r="M3907">
        <v>103</v>
      </c>
      <c r="N3907">
        <v>10</v>
      </c>
      <c r="O3907">
        <v>13</v>
      </c>
    </row>
    <row r="3908" spans="1:15" x14ac:dyDescent="0.25">
      <c r="A3908" t="str">
        <f t="shared" si="61"/>
        <v>62 DayOctober-December 2024WOSCANBreast (screened only)</v>
      </c>
      <c r="B3908" t="s">
        <v>262</v>
      </c>
      <c r="C3908" t="s">
        <v>261</v>
      </c>
      <c r="D3908" t="s">
        <v>12</v>
      </c>
      <c r="E3908" t="s">
        <v>202</v>
      </c>
      <c r="F3908">
        <v>212</v>
      </c>
      <c r="G3908" t="s">
        <v>266</v>
      </c>
      <c r="H3908" t="s">
        <v>581</v>
      </c>
      <c r="I3908">
        <v>1</v>
      </c>
      <c r="J3908">
        <v>0.47169811320754701</v>
      </c>
      <c r="K3908">
        <v>211</v>
      </c>
      <c r="L3908">
        <v>28</v>
      </c>
      <c r="M3908">
        <v>54</v>
      </c>
      <c r="N3908">
        <v>14</v>
      </c>
      <c r="O3908">
        <v>12</v>
      </c>
    </row>
    <row r="3909" spans="1:15" x14ac:dyDescent="0.25">
      <c r="A3909" t="str">
        <f t="shared" si="61"/>
        <v>62 DayOctober-December 2024WOSCANCervical</v>
      </c>
      <c r="B3909" t="s">
        <v>262</v>
      </c>
      <c r="C3909" t="s">
        <v>261</v>
      </c>
      <c r="D3909" t="s">
        <v>12</v>
      </c>
      <c r="E3909" t="s">
        <v>23</v>
      </c>
      <c r="F3909">
        <v>40</v>
      </c>
      <c r="G3909" t="s">
        <v>321</v>
      </c>
      <c r="H3909" t="s">
        <v>380</v>
      </c>
      <c r="I3909">
        <v>0</v>
      </c>
      <c r="J3909">
        <v>0</v>
      </c>
      <c r="K3909">
        <v>31</v>
      </c>
      <c r="L3909">
        <v>3</v>
      </c>
      <c r="M3909">
        <v>13</v>
      </c>
      <c r="N3909">
        <v>7</v>
      </c>
      <c r="O3909">
        <v>26</v>
      </c>
    </row>
    <row r="3910" spans="1:15" x14ac:dyDescent="0.25">
      <c r="A3910" t="str">
        <f t="shared" si="61"/>
        <v>62 DayOctober-December 2024WOSCANCervical (screened excluded)</v>
      </c>
      <c r="B3910" t="s">
        <v>262</v>
      </c>
      <c r="C3910" t="s">
        <v>261</v>
      </c>
      <c r="D3910" t="s">
        <v>12</v>
      </c>
      <c r="E3910" t="s">
        <v>24</v>
      </c>
      <c r="F3910">
        <v>25</v>
      </c>
      <c r="G3910" t="s">
        <v>321</v>
      </c>
      <c r="H3910" t="s">
        <v>334</v>
      </c>
      <c r="I3910">
        <v>0</v>
      </c>
      <c r="J3910">
        <v>0</v>
      </c>
      <c r="K3910">
        <v>16</v>
      </c>
      <c r="L3910">
        <v>3</v>
      </c>
      <c r="M3910">
        <v>7</v>
      </c>
      <c r="N3910">
        <v>7</v>
      </c>
      <c r="O3910">
        <v>19</v>
      </c>
    </row>
    <row r="3911" spans="1:15" x14ac:dyDescent="0.25">
      <c r="A3911" t="str">
        <f t="shared" si="61"/>
        <v>62 DayOctober-December 2024WOSCANCervical (screened only)</v>
      </c>
      <c r="B3911" t="s">
        <v>262</v>
      </c>
      <c r="C3911" t="s">
        <v>261</v>
      </c>
      <c r="D3911" t="s">
        <v>12</v>
      </c>
      <c r="E3911" t="s">
        <v>25</v>
      </c>
      <c r="F3911">
        <v>15</v>
      </c>
      <c r="G3911" t="s">
        <v>266</v>
      </c>
      <c r="H3911" t="s">
        <v>284</v>
      </c>
      <c r="I3911">
        <v>0</v>
      </c>
      <c r="J3911">
        <v>0</v>
      </c>
      <c r="K3911">
        <v>15</v>
      </c>
      <c r="L3911">
        <v>0</v>
      </c>
      <c r="M3911">
        <v>6</v>
      </c>
      <c r="O3911">
        <v>36</v>
      </c>
    </row>
    <row r="3912" spans="1:15" x14ac:dyDescent="0.25">
      <c r="A3912" t="str">
        <f t="shared" si="61"/>
        <v>62 DayOctober-December 2024WOSCANColorectal</v>
      </c>
      <c r="B3912" t="s">
        <v>262</v>
      </c>
      <c r="C3912" t="s">
        <v>261</v>
      </c>
      <c r="D3912" t="s">
        <v>12</v>
      </c>
      <c r="E3912" t="s">
        <v>26</v>
      </c>
      <c r="F3912">
        <v>413</v>
      </c>
      <c r="G3912" t="s">
        <v>361</v>
      </c>
      <c r="H3912" t="s">
        <v>295</v>
      </c>
      <c r="I3912">
        <v>6</v>
      </c>
      <c r="J3912">
        <v>1.875</v>
      </c>
      <c r="K3912">
        <v>314</v>
      </c>
      <c r="L3912">
        <v>46</v>
      </c>
      <c r="M3912">
        <v>162</v>
      </c>
      <c r="N3912">
        <v>22</v>
      </c>
      <c r="O3912">
        <v>34</v>
      </c>
    </row>
    <row r="3913" spans="1:15" x14ac:dyDescent="0.25">
      <c r="A3913" t="str">
        <f t="shared" si="61"/>
        <v>62 DayOctober-December 2024WOSCANColorectal (screened excluded)</v>
      </c>
      <c r="B3913" t="s">
        <v>262</v>
      </c>
      <c r="C3913" t="s">
        <v>261</v>
      </c>
      <c r="D3913" t="s">
        <v>12</v>
      </c>
      <c r="E3913" t="s">
        <v>27</v>
      </c>
      <c r="F3913">
        <v>355</v>
      </c>
      <c r="G3913" t="s">
        <v>361</v>
      </c>
      <c r="H3913" t="s">
        <v>366</v>
      </c>
      <c r="I3913">
        <v>5</v>
      </c>
      <c r="J3913">
        <v>1.90839694656489</v>
      </c>
      <c r="K3913">
        <v>257</v>
      </c>
      <c r="L3913">
        <v>32</v>
      </c>
      <c r="M3913">
        <v>130</v>
      </c>
      <c r="N3913">
        <v>25</v>
      </c>
      <c r="O3913">
        <v>34</v>
      </c>
    </row>
    <row r="3914" spans="1:15" x14ac:dyDescent="0.25">
      <c r="A3914" t="str">
        <f t="shared" si="61"/>
        <v>62 DayOctober-December 2024WOSCANColorectal (screened only)</v>
      </c>
      <c r="B3914" t="s">
        <v>262</v>
      </c>
      <c r="C3914" t="s">
        <v>261</v>
      </c>
      <c r="D3914" t="s">
        <v>12</v>
      </c>
      <c r="E3914" t="s">
        <v>28</v>
      </c>
      <c r="F3914">
        <v>58</v>
      </c>
      <c r="G3914" t="s">
        <v>266</v>
      </c>
      <c r="H3914" t="s">
        <v>357</v>
      </c>
      <c r="I3914">
        <v>1</v>
      </c>
      <c r="J3914">
        <v>1.72413793103448</v>
      </c>
      <c r="K3914">
        <v>57</v>
      </c>
      <c r="L3914">
        <v>14</v>
      </c>
      <c r="M3914">
        <v>32</v>
      </c>
      <c r="N3914">
        <v>12</v>
      </c>
      <c r="O3914">
        <v>34</v>
      </c>
    </row>
    <row r="3915" spans="1:15" x14ac:dyDescent="0.25">
      <c r="A3915" t="str">
        <f t="shared" si="61"/>
        <v>62 DayOctober-December 2024WOSCANHead &amp; Neck</v>
      </c>
      <c r="B3915" t="s">
        <v>262</v>
      </c>
      <c r="C3915" t="s">
        <v>261</v>
      </c>
      <c r="D3915" t="s">
        <v>12</v>
      </c>
      <c r="E3915" t="s">
        <v>29</v>
      </c>
      <c r="F3915">
        <v>124</v>
      </c>
      <c r="G3915" t="s">
        <v>369</v>
      </c>
      <c r="H3915" t="s">
        <v>446</v>
      </c>
      <c r="I3915">
        <v>3</v>
      </c>
      <c r="J3915">
        <v>3.4883720930232598</v>
      </c>
      <c r="K3915">
        <v>83</v>
      </c>
      <c r="L3915">
        <v>16</v>
      </c>
      <c r="M3915">
        <v>29</v>
      </c>
      <c r="N3915">
        <v>14</v>
      </c>
      <c r="O3915">
        <v>17</v>
      </c>
    </row>
    <row r="3916" spans="1:15" x14ac:dyDescent="0.25">
      <c r="A3916" t="str">
        <f t="shared" si="61"/>
        <v>62 DayOctober-December 2024WOSCANLung</v>
      </c>
      <c r="B3916" t="s">
        <v>262</v>
      </c>
      <c r="C3916" t="s">
        <v>261</v>
      </c>
      <c r="D3916" t="s">
        <v>12</v>
      </c>
      <c r="E3916" t="s">
        <v>30</v>
      </c>
      <c r="F3916">
        <v>552</v>
      </c>
      <c r="G3916" t="s">
        <v>570</v>
      </c>
      <c r="H3916" t="s">
        <v>731</v>
      </c>
      <c r="I3916">
        <v>11</v>
      </c>
      <c r="J3916">
        <v>4</v>
      </c>
      <c r="K3916">
        <v>264</v>
      </c>
      <c r="L3916">
        <v>40</v>
      </c>
      <c r="M3916">
        <v>77</v>
      </c>
      <c r="N3916">
        <v>14</v>
      </c>
      <c r="O3916">
        <v>21</v>
      </c>
    </row>
    <row r="3917" spans="1:15" x14ac:dyDescent="0.25">
      <c r="A3917" t="str">
        <f t="shared" si="61"/>
        <v>62 DayOctober-December 2024WOSCANLymphoma</v>
      </c>
      <c r="B3917" t="s">
        <v>262</v>
      </c>
      <c r="C3917" t="s">
        <v>261</v>
      </c>
      <c r="D3917" t="s">
        <v>12</v>
      </c>
      <c r="E3917" t="s">
        <v>31</v>
      </c>
      <c r="F3917">
        <v>119</v>
      </c>
      <c r="G3917" t="s">
        <v>375</v>
      </c>
      <c r="H3917" t="s">
        <v>346</v>
      </c>
      <c r="I3917">
        <v>1</v>
      </c>
      <c r="J3917">
        <v>1.9607843137254899</v>
      </c>
      <c r="K3917">
        <v>50</v>
      </c>
      <c r="L3917">
        <v>6</v>
      </c>
      <c r="M3917">
        <v>11</v>
      </c>
      <c r="N3917">
        <v>17</v>
      </c>
      <c r="O3917">
        <v>24</v>
      </c>
    </row>
    <row r="3918" spans="1:15" x14ac:dyDescent="0.25">
      <c r="A3918" t="str">
        <f t="shared" si="61"/>
        <v>62 DayOctober-December 2024WOSCANMelanoma</v>
      </c>
      <c r="B3918" t="s">
        <v>262</v>
      </c>
      <c r="C3918" t="s">
        <v>261</v>
      </c>
      <c r="D3918" t="s">
        <v>12</v>
      </c>
      <c r="E3918" t="s">
        <v>32</v>
      </c>
      <c r="F3918">
        <v>166</v>
      </c>
      <c r="G3918" t="s">
        <v>346</v>
      </c>
      <c r="H3918" t="s">
        <v>563</v>
      </c>
      <c r="I3918">
        <v>0</v>
      </c>
      <c r="J3918">
        <v>0</v>
      </c>
      <c r="K3918">
        <v>115</v>
      </c>
      <c r="L3918">
        <v>11</v>
      </c>
      <c r="M3918">
        <v>2</v>
      </c>
      <c r="N3918">
        <v>14</v>
      </c>
    </row>
    <row r="3919" spans="1:15" x14ac:dyDescent="0.25">
      <c r="A3919" t="str">
        <f t="shared" si="61"/>
        <v>62 DayOctober-December 2024WOSCANOvarian</v>
      </c>
      <c r="B3919" t="s">
        <v>262</v>
      </c>
      <c r="C3919" t="s">
        <v>261</v>
      </c>
      <c r="D3919" t="s">
        <v>12</v>
      </c>
      <c r="E3919" t="s">
        <v>33</v>
      </c>
      <c r="F3919">
        <v>57</v>
      </c>
      <c r="G3919" t="s">
        <v>387</v>
      </c>
      <c r="H3919" t="s">
        <v>280</v>
      </c>
      <c r="I3919">
        <v>1</v>
      </c>
      <c r="J3919">
        <v>3.125</v>
      </c>
      <c r="K3919">
        <v>31</v>
      </c>
      <c r="L3919">
        <v>3</v>
      </c>
      <c r="M3919">
        <v>10</v>
      </c>
      <c r="N3919">
        <v>19</v>
      </c>
      <c r="O3919">
        <v>18</v>
      </c>
    </row>
    <row r="3920" spans="1:15" x14ac:dyDescent="0.25">
      <c r="A3920" t="str">
        <f t="shared" si="61"/>
        <v>62 DayOctober-December 2024WOSCANUpper GI</v>
      </c>
      <c r="B3920" t="s">
        <v>262</v>
      </c>
      <c r="C3920" t="s">
        <v>261</v>
      </c>
      <c r="D3920" t="s">
        <v>12</v>
      </c>
      <c r="E3920" t="s">
        <v>34</v>
      </c>
      <c r="F3920">
        <v>249</v>
      </c>
      <c r="G3920" t="s">
        <v>466</v>
      </c>
      <c r="H3920" t="s">
        <v>367</v>
      </c>
      <c r="I3920">
        <v>4</v>
      </c>
      <c r="J3920">
        <v>2.5477707006369399</v>
      </c>
      <c r="K3920">
        <v>153</v>
      </c>
      <c r="L3920">
        <v>18</v>
      </c>
      <c r="M3920">
        <v>38</v>
      </c>
      <c r="N3920">
        <v>10</v>
      </c>
      <c r="O3920">
        <v>18</v>
      </c>
    </row>
    <row r="3921" spans="1:15" x14ac:dyDescent="0.25">
      <c r="A3921" t="str">
        <f t="shared" si="61"/>
        <v>62 DayOctober-December 2024WOSCANUpper GI - Hepatopancreatobiliary</v>
      </c>
      <c r="B3921" t="s">
        <v>262</v>
      </c>
      <c r="C3921" t="s">
        <v>261</v>
      </c>
      <c r="D3921" t="s">
        <v>12</v>
      </c>
      <c r="E3921" t="s">
        <v>203</v>
      </c>
      <c r="F3921">
        <v>126</v>
      </c>
      <c r="G3921" t="s">
        <v>304</v>
      </c>
      <c r="H3921" t="s">
        <v>459</v>
      </c>
      <c r="I3921">
        <v>3</v>
      </c>
      <c r="J3921">
        <v>4.10958904109589</v>
      </c>
      <c r="K3921">
        <v>70</v>
      </c>
      <c r="L3921">
        <v>6</v>
      </c>
      <c r="M3921">
        <v>18</v>
      </c>
      <c r="N3921">
        <v>9</v>
      </c>
      <c r="O3921">
        <v>22</v>
      </c>
    </row>
    <row r="3922" spans="1:15" x14ac:dyDescent="0.25">
      <c r="A3922" t="str">
        <f t="shared" si="61"/>
        <v>62 DayOctober-December 2024WOSCANUpper GI - Oesophagogastric</v>
      </c>
      <c r="B3922" t="s">
        <v>262</v>
      </c>
      <c r="C3922" t="s">
        <v>261</v>
      </c>
      <c r="D3922" t="s">
        <v>12</v>
      </c>
      <c r="E3922" t="s">
        <v>204</v>
      </c>
      <c r="F3922">
        <v>123</v>
      </c>
      <c r="G3922" t="s">
        <v>386</v>
      </c>
      <c r="H3922" t="s">
        <v>288</v>
      </c>
      <c r="I3922">
        <v>1</v>
      </c>
      <c r="J3922">
        <v>1.19047619047619</v>
      </c>
      <c r="K3922">
        <v>83</v>
      </c>
      <c r="L3922">
        <v>12</v>
      </c>
      <c r="M3922">
        <v>20</v>
      </c>
      <c r="N3922">
        <v>10</v>
      </c>
      <c r="O3922">
        <v>13</v>
      </c>
    </row>
    <row r="3923" spans="1:15" x14ac:dyDescent="0.25">
      <c r="A3923" t="str">
        <f t="shared" si="61"/>
        <v>62 DayOctober-December 2024WOSCANUrological</v>
      </c>
      <c r="B3923" t="s">
        <v>262</v>
      </c>
      <c r="C3923" t="s">
        <v>261</v>
      </c>
      <c r="D3923" t="s">
        <v>12</v>
      </c>
      <c r="E3923" t="s">
        <v>205</v>
      </c>
      <c r="F3923">
        <v>774</v>
      </c>
      <c r="G3923" t="s">
        <v>732</v>
      </c>
      <c r="H3923" t="s">
        <v>733</v>
      </c>
      <c r="I3923">
        <v>6</v>
      </c>
      <c r="J3923">
        <v>1.3574660633484199</v>
      </c>
      <c r="K3923">
        <v>436</v>
      </c>
      <c r="L3923">
        <v>132</v>
      </c>
      <c r="M3923">
        <v>145</v>
      </c>
      <c r="N3923">
        <v>21</v>
      </c>
      <c r="O3923">
        <v>24</v>
      </c>
    </row>
    <row r="3924" spans="1:15" x14ac:dyDescent="0.25">
      <c r="A3924" t="str">
        <f t="shared" si="61"/>
        <v>62 DayOctober-December 2024WOSCANUrology - Bladder</v>
      </c>
      <c r="B3924" t="s">
        <v>262</v>
      </c>
      <c r="C3924" t="s">
        <v>261</v>
      </c>
      <c r="D3924" t="s">
        <v>12</v>
      </c>
      <c r="E3924" t="s">
        <v>206</v>
      </c>
      <c r="F3924">
        <v>74</v>
      </c>
      <c r="G3924" t="s">
        <v>356</v>
      </c>
      <c r="H3924" t="s">
        <v>385</v>
      </c>
      <c r="I3924">
        <v>2</v>
      </c>
      <c r="J3924">
        <v>3.8461538461538498</v>
      </c>
      <c r="K3924">
        <v>50</v>
      </c>
      <c r="L3924">
        <v>8</v>
      </c>
      <c r="M3924">
        <v>13</v>
      </c>
      <c r="N3924">
        <v>42</v>
      </c>
      <c r="O3924">
        <v>30</v>
      </c>
    </row>
    <row r="3925" spans="1:15" x14ac:dyDescent="0.25">
      <c r="A3925" t="str">
        <f t="shared" si="61"/>
        <v>62 DayOctober-December 2024WOSCANUrology - Other</v>
      </c>
      <c r="B3925" t="s">
        <v>262</v>
      </c>
      <c r="C3925" t="s">
        <v>261</v>
      </c>
      <c r="D3925" t="s">
        <v>12</v>
      </c>
      <c r="E3925" t="s">
        <v>207</v>
      </c>
      <c r="F3925">
        <v>150</v>
      </c>
      <c r="G3925" t="s">
        <v>401</v>
      </c>
      <c r="H3925" t="s">
        <v>358</v>
      </c>
      <c r="I3925">
        <v>4</v>
      </c>
      <c r="J3925">
        <v>6.4516129032258096</v>
      </c>
      <c r="K3925">
        <v>58</v>
      </c>
      <c r="L3925">
        <v>8</v>
      </c>
      <c r="M3925">
        <v>21</v>
      </c>
      <c r="N3925">
        <v>18</v>
      </c>
      <c r="O3925">
        <v>21</v>
      </c>
    </row>
    <row r="3926" spans="1:15" x14ac:dyDescent="0.25">
      <c r="A3926" t="str">
        <f t="shared" si="61"/>
        <v>62 DayOctober-December 2024WOSCANUrology - Prostate</v>
      </c>
      <c r="B3926" t="s">
        <v>262</v>
      </c>
      <c r="C3926" t="s">
        <v>261</v>
      </c>
      <c r="D3926" t="s">
        <v>12</v>
      </c>
      <c r="E3926" t="s">
        <v>208</v>
      </c>
      <c r="F3926">
        <v>550</v>
      </c>
      <c r="G3926" t="s">
        <v>390</v>
      </c>
      <c r="H3926" t="s">
        <v>734</v>
      </c>
      <c r="I3926">
        <v>0</v>
      </c>
      <c r="J3926">
        <v>0</v>
      </c>
      <c r="K3926">
        <v>328</v>
      </c>
      <c r="L3926">
        <v>116</v>
      </c>
      <c r="M3926">
        <v>111</v>
      </c>
      <c r="N3926">
        <v>18</v>
      </c>
      <c r="O3926">
        <v>24</v>
      </c>
    </row>
    <row r="3927" spans="1:15" x14ac:dyDescent="0.25">
      <c r="A3927" t="str">
        <f t="shared" si="61"/>
        <v/>
      </c>
    </row>
    <row r="3928" spans="1:15" x14ac:dyDescent="0.25">
      <c r="A3928" t="str">
        <f t="shared" si="61"/>
        <v/>
      </c>
    </row>
    <row r="3929" spans="1:15" x14ac:dyDescent="0.25">
      <c r="A3929" t="str">
        <f t="shared" si="61"/>
        <v/>
      </c>
    </row>
    <row r="3930" spans="1:15" x14ac:dyDescent="0.25">
      <c r="A3930" t="str">
        <f t="shared" si="61"/>
        <v/>
      </c>
    </row>
    <row r="3931" spans="1:15" x14ac:dyDescent="0.25">
      <c r="A3931" t="str">
        <f t="shared" si="61"/>
        <v/>
      </c>
    </row>
    <row r="3932" spans="1:15" x14ac:dyDescent="0.25">
      <c r="A3932" t="str">
        <f t="shared" si="61"/>
        <v/>
      </c>
    </row>
    <row r="3933" spans="1:15" x14ac:dyDescent="0.25">
      <c r="A3933" t="str">
        <f t="shared" si="61"/>
        <v/>
      </c>
    </row>
    <row r="3934" spans="1:15" x14ac:dyDescent="0.25">
      <c r="A3934" t="str">
        <f t="shared" si="61"/>
        <v/>
      </c>
    </row>
    <row r="3935" spans="1:15" x14ac:dyDescent="0.25">
      <c r="A3935" t="str">
        <f t="shared" si="61"/>
        <v/>
      </c>
    </row>
    <row r="3936" spans="1:15" x14ac:dyDescent="0.25">
      <c r="A3936" t="str">
        <f t="shared" si="61"/>
        <v/>
      </c>
    </row>
    <row r="3937" spans="1:1" x14ac:dyDescent="0.25">
      <c r="A3937" t="str">
        <f t="shared" si="61"/>
        <v/>
      </c>
    </row>
    <row r="3938" spans="1:1" x14ac:dyDescent="0.25">
      <c r="A3938" t="str">
        <f t="shared" si="61"/>
        <v/>
      </c>
    </row>
    <row r="3939" spans="1:1" x14ac:dyDescent="0.25">
      <c r="A3939" t="str">
        <f t="shared" si="61"/>
        <v/>
      </c>
    </row>
    <row r="3940" spans="1:1" x14ac:dyDescent="0.25">
      <c r="A3940" t="str">
        <f t="shared" si="61"/>
        <v/>
      </c>
    </row>
    <row r="3941" spans="1:1" x14ac:dyDescent="0.25">
      <c r="A3941" t="str">
        <f t="shared" si="61"/>
        <v/>
      </c>
    </row>
    <row r="3942" spans="1:1" x14ac:dyDescent="0.25">
      <c r="A3942" t="str">
        <f t="shared" si="61"/>
        <v/>
      </c>
    </row>
    <row r="3943" spans="1:1" x14ac:dyDescent="0.25">
      <c r="A3943" t="str">
        <f t="shared" si="61"/>
        <v/>
      </c>
    </row>
    <row r="3944" spans="1:1" x14ac:dyDescent="0.25">
      <c r="A3944" t="str">
        <f t="shared" si="61"/>
        <v/>
      </c>
    </row>
    <row r="3945" spans="1:1" x14ac:dyDescent="0.25">
      <c r="A3945" t="str">
        <f t="shared" si="61"/>
        <v/>
      </c>
    </row>
    <row r="3946" spans="1:1" x14ac:dyDescent="0.25">
      <c r="A3946" t="str">
        <f t="shared" si="61"/>
        <v/>
      </c>
    </row>
    <row r="3947" spans="1:1" x14ac:dyDescent="0.25">
      <c r="A3947" t="str">
        <f t="shared" si="61"/>
        <v/>
      </c>
    </row>
    <row r="3948" spans="1:1" x14ac:dyDescent="0.25">
      <c r="A3948" t="str">
        <f t="shared" si="61"/>
        <v/>
      </c>
    </row>
    <row r="3949" spans="1:1" x14ac:dyDescent="0.25">
      <c r="A3949" t="str">
        <f t="shared" si="61"/>
        <v/>
      </c>
    </row>
    <row r="3950" spans="1:1" x14ac:dyDescent="0.25">
      <c r="A3950" t="str">
        <f t="shared" si="61"/>
        <v/>
      </c>
    </row>
    <row r="3951" spans="1:1" x14ac:dyDescent="0.25">
      <c r="A3951" t="str">
        <f t="shared" si="61"/>
        <v/>
      </c>
    </row>
    <row r="3952" spans="1:1" x14ac:dyDescent="0.25">
      <c r="A3952" t="str">
        <f t="shared" si="61"/>
        <v/>
      </c>
    </row>
    <row r="3953" spans="1:1" x14ac:dyDescent="0.25">
      <c r="A3953" t="str">
        <f t="shared" si="61"/>
        <v/>
      </c>
    </row>
    <row r="3954" spans="1:1" x14ac:dyDescent="0.25">
      <c r="A3954" t="str">
        <f t="shared" si="61"/>
        <v/>
      </c>
    </row>
    <row r="3955" spans="1:1" x14ac:dyDescent="0.25">
      <c r="A3955" t="str">
        <f t="shared" si="61"/>
        <v/>
      </c>
    </row>
    <row r="3956" spans="1:1" x14ac:dyDescent="0.25">
      <c r="A3956" t="str">
        <f t="shared" si="61"/>
        <v/>
      </c>
    </row>
    <row r="3957" spans="1:1" x14ac:dyDescent="0.25">
      <c r="A3957" t="str">
        <f t="shared" si="61"/>
        <v/>
      </c>
    </row>
    <row r="3958" spans="1:1" x14ac:dyDescent="0.25">
      <c r="A3958" t="str">
        <f t="shared" si="61"/>
        <v/>
      </c>
    </row>
    <row r="3959" spans="1:1" x14ac:dyDescent="0.25">
      <c r="A3959" t="str">
        <f t="shared" si="61"/>
        <v/>
      </c>
    </row>
    <row r="3960" spans="1:1" x14ac:dyDescent="0.25">
      <c r="A3960" t="str">
        <f t="shared" si="61"/>
        <v/>
      </c>
    </row>
    <row r="3961" spans="1:1" x14ac:dyDescent="0.25">
      <c r="A3961" t="str">
        <f t="shared" si="61"/>
        <v/>
      </c>
    </row>
    <row r="3962" spans="1:1" x14ac:dyDescent="0.25">
      <c r="A3962" t="str">
        <f t="shared" si="61"/>
        <v/>
      </c>
    </row>
    <row r="3963" spans="1:1" x14ac:dyDescent="0.25">
      <c r="A3963" t="str">
        <f t="shared" si="61"/>
        <v/>
      </c>
    </row>
    <row r="3964" spans="1:1" x14ac:dyDescent="0.25">
      <c r="A3964" t="str">
        <f t="shared" si="61"/>
        <v/>
      </c>
    </row>
    <row r="3965" spans="1:1" x14ac:dyDescent="0.25">
      <c r="A3965" t="str">
        <f t="shared" si="61"/>
        <v/>
      </c>
    </row>
    <row r="3966" spans="1:1" x14ac:dyDescent="0.25">
      <c r="A3966" t="str">
        <f t="shared" si="61"/>
        <v/>
      </c>
    </row>
    <row r="3967" spans="1:1" x14ac:dyDescent="0.25">
      <c r="A3967" t="str">
        <f t="shared" si="61"/>
        <v/>
      </c>
    </row>
    <row r="3968" spans="1:1" x14ac:dyDescent="0.25">
      <c r="A3968" t="str">
        <f t="shared" si="61"/>
        <v/>
      </c>
    </row>
    <row r="3969" spans="1:1" x14ac:dyDescent="0.25">
      <c r="A3969" t="str">
        <f t="shared" si="61"/>
        <v/>
      </c>
    </row>
    <row r="3970" spans="1:1" x14ac:dyDescent="0.25">
      <c r="A3970" t="str">
        <f t="shared" si="61"/>
        <v/>
      </c>
    </row>
    <row r="3971" spans="1:1" x14ac:dyDescent="0.25">
      <c r="A3971" t="str">
        <f t="shared" ref="A3971:A4034" si="62">CONCATENATE(B3971,C3971,D3971,E3971)</f>
        <v/>
      </c>
    </row>
    <row r="3972" spans="1:1" x14ac:dyDescent="0.25">
      <c r="A3972" t="str">
        <f t="shared" si="62"/>
        <v/>
      </c>
    </row>
    <row r="3973" spans="1:1" x14ac:dyDescent="0.25">
      <c r="A3973" t="str">
        <f t="shared" si="62"/>
        <v/>
      </c>
    </row>
    <row r="3974" spans="1:1" x14ac:dyDescent="0.25">
      <c r="A3974" t="str">
        <f t="shared" si="62"/>
        <v/>
      </c>
    </row>
    <row r="3975" spans="1:1" x14ac:dyDescent="0.25">
      <c r="A3975" t="str">
        <f t="shared" si="62"/>
        <v/>
      </c>
    </row>
    <row r="3976" spans="1:1" x14ac:dyDescent="0.25">
      <c r="A3976" t="str">
        <f t="shared" si="62"/>
        <v/>
      </c>
    </row>
    <row r="3977" spans="1:1" x14ac:dyDescent="0.25">
      <c r="A3977" t="str">
        <f t="shared" si="62"/>
        <v/>
      </c>
    </row>
    <row r="3978" spans="1:1" x14ac:dyDescent="0.25">
      <c r="A3978" t="str">
        <f t="shared" si="62"/>
        <v/>
      </c>
    </row>
    <row r="3979" spans="1:1" x14ac:dyDescent="0.25">
      <c r="A3979" t="str">
        <f t="shared" si="62"/>
        <v/>
      </c>
    </row>
    <row r="3980" spans="1:1" x14ac:dyDescent="0.25">
      <c r="A3980" t="str">
        <f t="shared" si="62"/>
        <v/>
      </c>
    </row>
    <row r="3981" spans="1:1" x14ac:dyDescent="0.25">
      <c r="A3981" t="str">
        <f t="shared" si="62"/>
        <v/>
      </c>
    </row>
    <row r="3982" spans="1:1" x14ac:dyDescent="0.25">
      <c r="A3982" t="str">
        <f t="shared" si="62"/>
        <v/>
      </c>
    </row>
    <row r="3983" spans="1:1" x14ac:dyDescent="0.25">
      <c r="A3983" t="str">
        <f t="shared" si="62"/>
        <v/>
      </c>
    </row>
    <row r="3984" spans="1:1" x14ac:dyDescent="0.25">
      <c r="A3984" t="str">
        <f t="shared" si="62"/>
        <v/>
      </c>
    </row>
    <row r="3985" spans="1:1" x14ac:dyDescent="0.25">
      <c r="A3985" t="str">
        <f t="shared" si="62"/>
        <v/>
      </c>
    </row>
    <row r="3986" spans="1:1" x14ac:dyDescent="0.25">
      <c r="A3986" t="str">
        <f t="shared" si="62"/>
        <v/>
      </c>
    </row>
    <row r="3987" spans="1:1" x14ac:dyDescent="0.25">
      <c r="A3987" t="str">
        <f t="shared" si="62"/>
        <v/>
      </c>
    </row>
    <row r="3988" spans="1:1" x14ac:dyDescent="0.25">
      <c r="A3988" t="str">
        <f t="shared" si="62"/>
        <v/>
      </c>
    </row>
    <row r="3989" spans="1:1" x14ac:dyDescent="0.25">
      <c r="A3989" t="str">
        <f t="shared" si="62"/>
        <v/>
      </c>
    </row>
    <row r="3990" spans="1:1" x14ac:dyDescent="0.25">
      <c r="A3990" t="str">
        <f t="shared" si="62"/>
        <v/>
      </c>
    </row>
    <row r="3991" spans="1:1" x14ac:dyDescent="0.25">
      <c r="A3991" t="str">
        <f t="shared" si="62"/>
        <v/>
      </c>
    </row>
    <row r="3992" spans="1:1" x14ac:dyDescent="0.25">
      <c r="A3992" t="str">
        <f t="shared" si="62"/>
        <v/>
      </c>
    </row>
    <row r="3993" spans="1:1" x14ac:dyDescent="0.25">
      <c r="A3993" t="str">
        <f t="shared" si="62"/>
        <v/>
      </c>
    </row>
    <row r="3994" spans="1:1" x14ac:dyDescent="0.25">
      <c r="A3994" t="str">
        <f t="shared" si="62"/>
        <v/>
      </c>
    </row>
    <row r="3995" spans="1:1" x14ac:dyDescent="0.25">
      <c r="A3995" t="str">
        <f t="shared" si="62"/>
        <v/>
      </c>
    </row>
    <row r="3996" spans="1:1" x14ac:dyDescent="0.25">
      <c r="A3996" t="str">
        <f t="shared" si="62"/>
        <v/>
      </c>
    </row>
    <row r="3997" spans="1:1" x14ac:dyDescent="0.25">
      <c r="A3997" t="str">
        <f t="shared" si="62"/>
        <v/>
      </c>
    </row>
    <row r="3998" spans="1:1" x14ac:dyDescent="0.25">
      <c r="A3998" t="str">
        <f t="shared" si="62"/>
        <v/>
      </c>
    </row>
    <row r="3999" spans="1:1" x14ac:dyDescent="0.25">
      <c r="A3999" t="str">
        <f t="shared" si="62"/>
        <v/>
      </c>
    </row>
    <row r="4000" spans="1:1" x14ac:dyDescent="0.25">
      <c r="A4000" t="str">
        <f t="shared" si="62"/>
        <v/>
      </c>
    </row>
    <row r="4001" spans="1:1" x14ac:dyDescent="0.25">
      <c r="A4001" t="str">
        <f t="shared" si="62"/>
        <v/>
      </c>
    </row>
    <row r="4002" spans="1:1" x14ac:dyDescent="0.25">
      <c r="A4002" t="str">
        <f t="shared" si="62"/>
        <v/>
      </c>
    </row>
    <row r="4003" spans="1:1" x14ac:dyDescent="0.25">
      <c r="A4003" t="str">
        <f t="shared" si="62"/>
        <v/>
      </c>
    </row>
    <row r="4004" spans="1:1" x14ac:dyDescent="0.25">
      <c r="A4004" t="str">
        <f t="shared" si="62"/>
        <v/>
      </c>
    </row>
    <row r="4005" spans="1:1" x14ac:dyDescent="0.25">
      <c r="A4005" t="str">
        <f t="shared" si="62"/>
        <v/>
      </c>
    </row>
    <row r="4006" spans="1:1" x14ac:dyDescent="0.25">
      <c r="A4006" t="str">
        <f t="shared" si="62"/>
        <v/>
      </c>
    </row>
    <row r="4007" spans="1:1" x14ac:dyDescent="0.25">
      <c r="A4007" t="str">
        <f t="shared" si="62"/>
        <v/>
      </c>
    </row>
    <row r="4008" spans="1:1" x14ac:dyDescent="0.25">
      <c r="A4008" t="str">
        <f t="shared" si="62"/>
        <v/>
      </c>
    </row>
    <row r="4009" spans="1:1" x14ac:dyDescent="0.25">
      <c r="A4009" t="str">
        <f t="shared" si="62"/>
        <v/>
      </c>
    </row>
    <row r="4010" spans="1:1" x14ac:dyDescent="0.25">
      <c r="A4010" t="str">
        <f t="shared" si="62"/>
        <v/>
      </c>
    </row>
    <row r="4011" spans="1:1" x14ac:dyDescent="0.25">
      <c r="A4011" t="str">
        <f t="shared" si="62"/>
        <v/>
      </c>
    </row>
    <row r="4012" spans="1:1" x14ac:dyDescent="0.25">
      <c r="A4012" t="str">
        <f t="shared" si="62"/>
        <v/>
      </c>
    </row>
    <row r="4013" spans="1:1" x14ac:dyDescent="0.25">
      <c r="A4013" t="str">
        <f t="shared" si="62"/>
        <v/>
      </c>
    </row>
    <row r="4014" spans="1:1" x14ac:dyDescent="0.25">
      <c r="A4014" t="str">
        <f t="shared" si="62"/>
        <v/>
      </c>
    </row>
    <row r="4015" spans="1:1" x14ac:dyDescent="0.25">
      <c r="A4015" t="str">
        <f t="shared" si="62"/>
        <v/>
      </c>
    </row>
    <row r="4016" spans="1:1" x14ac:dyDescent="0.25">
      <c r="A4016" t="str">
        <f t="shared" si="62"/>
        <v/>
      </c>
    </row>
    <row r="4017" spans="1:1" x14ac:dyDescent="0.25">
      <c r="A4017" t="str">
        <f t="shared" si="62"/>
        <v/>
      </c>
    </row>
    <row r="4018" spans="1:1" x14ac:dyDescent="0.25">
      <c r="A4018" t="str">
        <f t="shared" si="62"/>
        <v/>
      </c>
    </row>
    <row r="4019" spans="1:1" x14ac:dyDescent="0.25">
      <c r="A4019" t="str">
        <f t="shared" si="62"/>
        <v/>
      </c>
    </row>
    <row r="4020" spans="1:1" x14ac:dyDescent="0.25">
      <c r="A4020" t="str">
        <f t="shared" si="62"/>
        <v/>
      </c>
    </row>
    <row r="4021" spans="1:1" x14ac:dyDescent="0.25">
      <c r="A4021" t="str">
        <f t="shared" si="62"/>
        <v/>
      </c>
    </row>
    <row r="4022" spans="1:1" x14ac:dyDescent="0.25">
      <c r="A4022" t="str">
        <f t="shared" si="62"/>
        <v/>
      </c>
    </row>
    <row r="4023" spans="1:1" x14ac:dyDescent="0.25">
      <c r="A4023" t="str">
        <f t="shared" si="62"/>
        <v/>
      </c>
    </row>
    <row r="4024" spans="1:1" x14ac:dyDescent="0.25">
      <c r="A4024" t="str">
        <f t="shared" si="62"/>
        <v/>
      </c>
    </row>
    <row r="4025" spans="1:1" x14ac:dyDescent="0.25">
      <c r="A4025" t="str">
        <f t="shared" si="62"/>
        <v/>
      </c>
    </row>
    <row r="4026" spans="1:1" x14ac:dyDescent="0.25">
      <c r="A4026" t="str">
        <f t="shared" si="62"/>
        <v/>
      </c>
    </row>
    <row r="4027" spans="1:1" x14ac:dyDescent="0.25">
      <c r="A4027" t="str">
        <f t="shared" si="62"/>
        <v/>
      </c>
    </row>
    <row r="4028" spans="1:1" x14ac:dyDescent="0.25">
      <c r="A4028" t="str">
        <f t="shared" si="62"/>
        <v/>
      </c>
    </row>
    <row r="4029" spans="1:1" x14ac:dyDescent="0.25">
      <c r="A4029" t="str">
        <f t="shared" si="62"/>
        <v/>
      </c>
    </row>
    <row r="4030" spans="1:1" x14ac:dyDescent="0.25">
      <c r="A4030" t="str">
        <f t="shared" si="62"/>
        <v/>
      </c>
    </row>
    <row r="4031" spans="1:1" x14ac:dyDescent="0.25">
      <c r="A4031" t="str">
        <f t="shared" si="62"/>
        <v/>
      </c>
    </row>
    <row r="4032" spans="1:1" x14ac:dyDescent="0.25">
      <c r="A4032" t="str">
        <f t="shared" si="62"/>
        <v/>
      </c>
    </row>
    <row r="4033" spans="1:1" x14ac:dyDescent="0.25">
      <c r="A4033" t="str">
        <f t="shared" si="62"/>
        <v/>
      </c>
    </row>
    <row r="4034" spans="1:1" x14ac:dyDescent="0.25">
      <c r="A4034" t="str">
        <f t="shared" si="62"/>
        <v/>
      </c>
    </row>
    <row r="4035" spans="1:1" x14ac:dyDescent="0.25">
      <c r="A4035" t="str">
        <f t="shared" ref="A4035:A4098" si="63">CONCATENATE(B4035,C4035,D4035,E4035)</f>
        <v/>
      </c>
    </row>
    <row r="4036" spans="1:1" x14ac:dyDescent="0.25">
      <c r="A4036" t="str">
        <f t="shared" si="63"/>
        <v/>
      </c>
    </row>
    <row r="4037" spans="1:1" x14ac:dyDescent="0.25">
      <c r="A4037" t="str">
        <f t="shared" si="63"/>
        <v/>
      </c>
    </row>
    <row r="4038" spans="1:1" x14ac:dyDescent="0.25">
      <c r="A4038" t="str">
        <f t="shared" si="63"/>
        <v/>
      </c>
    </row>
    <row r="4039" spans="1:1" x14ac:dyDescent="0.25">
      <c r="A4039" t="str">
        <f t="shared" si="63"/>
        <v/>
      </c>
    </row>
    <row r="4040" spans="1:1" x14ac:dyDescent="0.25">
      <c r="A4040" t="str">
        <f t="shared" si="63"/>
        <v/>
      </c>
    </row>
    <row r="4041" spans="1:1" x14ac:dyDescent="0.25">
      <c r="A4041" t="str">
        <f t="shared" si="63"/>
        <v/>
      </c>
    </row>
    <row r="4042" spans="1:1" x14ac:dyDescent="0.25">
      <c r="A4042" t="str">
        <f t="shared" si="63"/>
        <v/>
      </c>
    </row>
    <row r="4043" spans="1:1" x14ac:dyDescent="0.25">
      <c r="A4043" t="str">
        <f t="shared" si="63"/>
        <v/>
      </c>
    </row>
    <row r="4044" spans="1:1" x14ac:dyDescent="0.25">
      <c r="A4044" t="str">
        <f t="shared" si="63"/>
        <v/>
      </c>
    </row>
    <row r="4045" spans="1:1" x14ac:dyDescent="0.25">
      <c r="A4045" t="str">
        <f t="shared" si="63"/>
        <v/>
      </c>
    </row>
    <row r="4046" spans="1:1" x14ac:dyDescent="0.25">
      <c r="A4046" t="str">
        <f t="shared" si="63"/>
        <v/>
      </c>
    </row>
    <row r="4047" spans="1:1" x14ac:dyDescent="0.25">
      <c r="A4047" t="str">
        <f t="shared" si="63"/>
        <v/>
      </c>
    </row>
    <row r="4048" spans="1:1" x14ac:dyDescent="0.25">
      <c r="A4048" t="str">
        <f t="shared" si="63"/>
        <v/>
      </c>
    </row>
    <row r="4049" spans="1:1" x14ac:dyDescent="0.25">
      <c r="A4049" t="str">
        <f t="shared" si="63"/>
        <v/>
      </c>
    </row>
    <row r="4050" spans="1:1" x14ac:dyDescent="0.25">
      <c r="A4050" t="str">
        <f t="shared" si="63"/>
        <v/>
      </c>
    </row>
    <row r="4051" spans="1:1" x14ac:dyDescent="0.25">
      <c r="A4051" t="str">
        <f t="shared" si="63"/>
        <v/>
      </c>
    </row>
    <row r="4052" spans="1:1" x14ac:dyDescent="0.25">
      <c r="A4052" t="str">
        <f t="shared" si="63"/>
        <v/>
      </c>
    </row>
    <row r="4053" spans="1:1" x14ac:dyDescent="0.25">
      <c r="A4053" t="str">
        <f t="shared" si="63"/>
        <v/>
      </c>
    </row>
    <row r="4054" spans="1:1" x14ac:dyDescent="0.25">
      <c r="A4054" t="str">
        <f t="shared" si="63"/>
        <v/>
      </c>
    </row>
    <row r="4055" spans="1:1" x14ac:dyDescent="0.25">
      <c r="A4055" t="str">
        <f t="shared" si="63"/>
        <v/>
      </c>
    </row>
    <row r="4056" spans="1:1" x14ac:dyDescent="0.25">
      <c r="A4056" t="str">
        <f t="shared" si="63"/>
        <v/>
      </c>
    </row>
    <row r="4057" spans="1:1" x14ac:dyDescent="0.25">
      <c r="A4057" t="str">
        <f t="shared" si="63"/>
        <v/>
      </c>
    </row>
    <row r="4058" spans="1:1" x14ac:dyDescent="0.25">
      <c r="A4058" t="str">
        <f t="shared" si="63"/>
        <v/>
      </c>
    </row>
    <row r="4059" spans="1:1" x14ac:dyDescent="0.25">
      <c r="A4059" t="str">
        <f t="shared" si="63"/>
        <v/>
      </c>
    </row>
    <row r="4060" spans="1:1" x14ac:dyDescent="0.25">
      <c r="A4060" t="str">
        <f t="shared" si="63"/>
        <v/>
      </c>
    </row>
    <row r="4061" spans="1:1" x14ac:dyDescent="0.25">
      <c r="A4061" t="str">
        <f t="shared" si="63"/>
        <v/>
      </c>
    </row>
    <row r="4062" spans="1:1" x14ac:dyDescent="0.25">
      <c r="A4062" t="str">
        <f t="shared" si="63"/>
        <v/>
      </c>
    </row>
    <row r="4063" spans="1:1" x14ac:dyDescent="0.25">
      <c r="A4063" t="str">
        <f t="shared" si="63"/>
        <v/>
      </c>
    </row>
    <row r="4064" spans="1:1" x14ac:dyDescent="0.25">
      <c r="A4064" t="str">
        <f t="shared" si="63"/>
        <v/>
      </c>
    </row>
    <row r="4065" spans="1:1" x14ac:dyDescent="0.25">
      <c r="A4065" t="str">
        <f t="shared" si="63"/>
        <v/>
      </c>
    </row>
    <row r="4066" spans="1:1" x14ac:dyDescent="0.25">
      <c r="A4066" t="str">
        <f t="shared" si="63"/>
        <v/>
      </c>
    </row>
    <row r="4067" spans="1:1" x14ac:dyDescent="0.25">
      <c r="A4067" t="str">
        <f t="shared" si="63"/>
        <v/>
      </c>
    </row>
    <row r="4068" spans="1:1" x14ac:dyDescent="0.25">
      <c r="A4068" t="str">
        <f t="shared" si="63"/>
        <v/>
      </c>
    </row>
    <row r="4069" spans="1:1" x14ac:dyDescent="0.25">
      <c r="A4069" t="str">
        <f t="shared" si="63"/>
        <v/>
      </c>
    </row>
    <row r="4070" spans="1:1" x14ac:dyDescent="0.25">
      <c r="A4070" t="str">
        <f t="shared" si="63"/>
        <v/>
      </c>
    </row>
    <row r="4071" spans="1:1" x14ac:dyDescent="0.25">
      <c r="A4071" t="str">
        <f t="shared" si="63"/>
        <v/>
      </c>
    </row>
    <row r="4072" spans="1:1" x14ac:dyDescent="0.25">
      <c r="A4072" t="str">
        <f t="shared" si="63"/>
        <v/>
      </c>
    </row>
    <row r="4073" spans="1:1" x14ac:dyDescent="0.25">
      <c r="A4073" t="str">
        <f t="shared" si="63"/>
        <v/>
      </c>
    </row>
    <row r="4074" spans="1:1" x14ac:dyDescent="0.25">
      <c r="A4074" t="str">
        <f t="shared" si="63"/>
        <v/>
      </c>
    </row>
    <row r="4075" spans="1:1" x14ac:dyDescent="0.25">
      <c r="A4075" t="str">
        <f t="shared" si="63"/>
        <v/>
      </c>
    </row>
    <row r="4076" spans="1:1" x14ac:dyDescent="0.25">
      <c r="A4076" t="str">
        <f t="shared" si="63"/>
        <v/>
      </c>
    </row>
    <row r="4077" spans="1:1" x14ac:dyDescent="0.25">
      <c r="A4077" t="str">
        <f t="shared" si="63"/>
        <v/>
      </c>
    </row>
    <row r="4078" spans="1:1" x14ac:dyDescent="0.25">
      <c r="A4078" t="str">
        <f t="shared" si="63"/>
        <v/>
      </c>
    </row>
    <row r="4079" spans="1:1" x14ac:dyDescent="0.25">
      <c r="A4079" t="str">
        <f t="shared" si="63"/>
        <v/>
      </c>
    </row>
    <row r="4080" spans="1:1" x14ac:dyDescent="0.25">
      <c r="A4080" t="str">
        <f t="shared" si="63"/>
        <v/>
      </c>
    </row>
    <row r="4081" spans="1:1" x14ac:dyDescent="0.25">
      <c r="A4081" t="str">
        <f t="shared" si="63"/>
        <v/>
      </c>
    </row>
    <row r="4082" spans="1:1" x14ac:dyDescent="0.25">
      <c r="A4082" t="str">
        <f t="shared" si="63"/>
        <v/>
      </c>
    </row>
    <row r="4083" spans="1:1" x14ac:dyDescent="0.25">
      <c r="A4083" t="str">
        <f t="shared" si="63"/>
        <v/>
      </c>
    </row>
    <row r="4084" spans="1:1" x14ac:dyDescent="0.25">
      <c r="A4084" t="str">
        <f t="shared" si="63"/>
        <v/>
      </c>
    </row>
    <row r="4085" spans="1:1" x14ac:dyDescent="0.25">
      <c r="A4085" t="str">
        <f t="shared" si="63"/>
        <v/>
      </c>
    </row>
    <row r="4086" spans="1:1" x14ac:dyDescent="0.25">
      <c r="A4086" t="str">
        <f t="shared" si="63"/>
        <v/>
      </c>
    </row>
    <row r="4087" spans="1:1" x14ac:dyDescent="0.25">
      <c r="A4087" t="str">
        <f t="shared" si="63"/>
        <v/>
      </c>
    </row>
    <row r="4088" spans="1:1" x14ac:dyDescent="0.25">
      <c r="A4088" t="str">
        <f t="shared" si="63"/>
        <v/>
      </c>
    </row>
    <row r="4089" spans="1:1" x14ac:dyDescent="0.25">
      <c r="A4089" t="str">
        <f t="shared" si="63"/>
        <v/>
      </c>
    </row>
    <row r="4090" spans="1:1" x14ac:dyDescent="0.25">
      <c r="A4090" t="str">
        <f t="shared" si="63"/>
        <v/>
      </c>
    </row>
    <row r="4091" spans="1:1" x14ac:dyDescent="0.25">
      <c r="A4091" t="str">
        <f t="shared" si="63"/>
        <v/>
      </c>
    </row>
    <row r="4092" spans="1:1" x14ac:dyDescent="0.25">
      <c r="A4092" t="str">
        <f t="shared" si="63"/>
        <v/>
      </c>
    </row>
    <row r="4093" spans="1:1" x14ac:dyDescent="0.25">
      <c r="A4093" t="str">
        <f t="shared" si="63"/>
        <v/>
      </c>
    </row>
    <row r="4094" spans="1:1" x14ac:dyDescent="0.25">
      <c r="A4094" t="str">
        <f t="shared" si="63"/>
        <v/>
      </c>
    </row>
    <row r="4095" spans="1:1" x14ac:dyDescent="0.25">
      <c r="A4095" t="str">
        <f t="shared" si="63"/>
        <v/>
      </c>
    </row>
    <row r="4096" spans="1:1" x14ac:dyDescent="0.25">
      <c r="A4096" t="str">
        <f t="shared" si="63"/>
        <v/>
      </c>
    </row>
    <row r="4097" spans="1:1" x14ac:dyDescent="0.25">
      <c r="A4097" t="str">
        <f t="shared" si="63"/>
        <v/>
      </c>
    </row>
    <row r="4098" spans="1:1" x14ac:dyDescent="0.25">
      <c r="A4098" t="str">
        <f t="shared" si="63"/>
        <v/>
      </c>
    </row>
    <row r="4099" spans="1:1" x14ac:dyDescent="0.25">
      <c r="A4099" t="str">
        <f t="shared" ref="A4099:A4162" si="64">CONCATENATE(B4099,C4099,D4099,E4099)</f>
        <v/>
      </c>
    </row>
    <row r="4100" spans="1:1" x14ac:dyDescent="0.25">
      <c r="A4100" t="str">
        <f t="shared" si="64"/>
        <v/>
      </c>
    </row>
    <row r="4101" spans="1:1" x14ac:dyDescent="0.25">
      <c r="A4101" t="str">
        <f t="shared" si="64"/>
        <v/>
      </c>
    </row>
    <row r="4102" spans="1:1" x14ac:dyDescent="0.25">
      <c r="A4102" t="str">
        <f t="shared" si="64"/>
        <v/>
      </c>
    </row>
    <row r="4103" spans="1:1" x14ac:dyDescent="0.25">
      <c r="A4103" t="str">
        <f t="shared" si="64"/>
        <v/>
      </c>
    </row>
    <row r="4104" spans="1:1" x14ac:dyDescent="0.25">
      <c r="A4104" t="str">
        <f t="shared" si="64"/>
        <v/>
      </c>
    </row>
    <row r="4105" spans="1:1" x14ac:dyDescent="0.25">
      <c r="A4105" t="str">
        <f t="shared" si="64"/>
        <v/>
      </c>
    </row>
    <row r="4106" spans="1:1" x14ac:dyDescent="0.25">
      <c r="A4106" t="str">
        <f t="shared" si="64"/>
        <v/>
      </c>
    </row>
    <row r="4107" spans="1:1" x14ac:dyDescent="0.25">
      <c r="A4107" t="str">
        <f t="shared" si="64"/>
        <v/>
      </c>
    </row>
    <row r="4108" spans="1:1" x14ac:dyDescent="0.25">
      <c r="A4108" t="str">
        <f t="shared" si="64"/>
        <v/>
      </c>
    </row>
    <row r="4109" spans="1:1" x14ac:dyDescent="0.25">
      <c r="A4109" t="str">
        <f t="shared" si="64"/>
        <v/>
      </c>
    </row>
    <row r="4110" spans="1:1" x14ac:dyDescent="0.25">
      <c r="A4110" t="str">
        <f t="shared" si="64"/>
        <v/>
      </c>
    </row>
    <row r="4111" spans="1:1" x14ac:dyDescent="0.25">
      <c r="A4111" t="str">
        <f t="shared" si="64"/>
        <v/>
      </c>
    </row>
    <row r="4112" spans="1:1" x14ac:dyDescent="0.25">
      <c r="A4112" t="str">
        <f t="shared" si="64"/>
        <v/>
      </c>
    </row>
    <row r="4113" spans="1:1" x14ac:dyDescent="0.25">
      <c r="A4113" t="str">
        <f t="shared" si="64"/>
        <v/>
      </c>
    </row>
    <row r="4114" spans="1:1" x14ac:dyDescent="0.25">
      <c r="A4114" t="str">
        <f t="shared" si="64"/>
        <v/>
      </c>
    </row>
    <row r="4115" spans="1:1" x14ac:dyDescent="0.25">
      <c r="A4115" t="str">
        <f t="shared" si="64"/>
        <v/>
      </c>
    </row>
    <row r="4116" spans="1:1" x14ac:dyDescent="0.25">
      <c r="A4116" t="str">
        <f t="shared" si="64"/>
        <v/>
      </c>
    </row>
    <row r="4117" spans="1:1" x14ac:dyDescent="0.25">
      <c r="A4117" t="str">
        <f t="shared" si="64"/>
        <v/>
      </c>
    </row>
    <row r="4118" spans="1:1" x14ac:dyDescent="0.25">
      <c r="A4118" t="str">
        <f t="shared" si="64"/>
        <v/>
      </c>
    </row>
    <row r="4119" spans="1:1" x14ac:dyDescent="0.25">
      <c r="A4119" t="str">
        <f t="shared" si="64"/>
        <v/>
      </c>
    </row>
    <row r="4120" spans="1:1" x14ac:dyDescent="0.25">
      <c r="A4120" t="str">
        <f t="shared" si="64"/>
        <v/>
      </c>
    </row>
    <row r="4121" spans="1:1" x14ac:dyDescent="0.25">
      <c r="A4121" t="str">
        <f t="shared" si="64"/>
        <v/>
      </c>
    </row>
    <row r="4122" spans="1:1" x14ac:dyDescent="0.25">
      <c r="A4122" t="str">
        <f t="shared" si="64"/>
        <v/>
      </c>
    </row>
    <row r="4123" spans="1:1" x14ac:dyDescent="0.25">
      <c r="A4123" t="str">
        <f t="shared" si="64"/>
        <v/>
      </c>
    </row>
    <row r="4124" spans="1:1" x14ac:dyDescent="0.25">
      <c r="A4124" t="str">
        <f t="shared" si="64"/>
        <v/>
      </c>
    </row>
    <row r="4125" spans="1:1" x14ac:dyDescent="0.25">
      <c r="A4125" t="str">
        <f t="shared" si="64"/>
        <v/>
      </c>
    </row>
    <row r="4126" spans="1:1" x14ac:dyDescent="0.25">
      <c r="A4126" t="str">
        <f t="shared" si="64"/>
        <v/>
      </c>
    </row>
    <row r="4127" spans="1:1" x14ac:dyDescent="0.25">
      <c r="A4127" t="str">
        <f t="shared" si="64"/>
        <v/>
      </c>
    </row>
    <row r="4128" spans="1:1" x14ac:dyDescent="0.25">
      <c r="A4128" t="str">
        <f t="shared" si="64"/>
        <v/>
      </c>
    </row>
    <row r="4129" spans="1:1" x14ac:dyDescent="0.25">
      <c r="A4129" t="str">
        <f t="shared" si="64"/>
        <v/>
      </c>
    </row>
    <row r="4130" spans="1:1" x14ac:dyDescent="0.25">
      <c r="A4130" t="str">
        <f t="shared" si="64"/>
        <v/>
      </c>
    </row>
    <row r="4131" spans="1:1" x14ac:dyDescent="0.25">
      <c r="A4131" t="str">
        <f t="shared" si="64"/>
        <v/>
      </c>
    </row>
    <row r="4132" spans="1:1" x14ac:dyDescent="0.25">
      <c r="A4132" t="str">
        <f t="shared" si="64"/>
        <v/>
      </c>
    </row>
    <row r="4133" spans="1:1" x14ac:dyDescent="0.25">
      <c r="A4133" t="str">
        <f t="shared" si="64"/>
        <v/>
      </c>
    </row>
    <row r="4134" spans="1:1" x14ac:dyDescent="0.25">
      <c r="A4134" t="str">
        <f t="shared" si="64"/>
        <v/>
      </c>
    </row>
    <row r="4135" spans="1:1" x14ac:dyDescent="0.25">
      <c r="A4135" t="str">
        <f t="shared" si="64"/>
        <v/>
      </c>
    </row>
    <row r="4136" spans="1:1" x14ac:dyDescent="0.25">
      <c r="A4136" t="str">
        <f t="shared" si="64"/>
        <v/>
      </c>
    </row>
    <row r="4137" spans="1:1" x14ac:dyDescent="0.25">
      <c r="A4137" t="str">
        <f t="shared" si="64"/>
        <v/>
      </c>
    </row>
    <row r="4138" spans="1:1" x14ac:dyDescent="0.25">
      <c r="A4138" t="str">
        <f t="shared" si="64"/>
        <v/>
      </c>
    </row>
    <row r="4139" spans="1:1" x14ac:dyDescent="0.25">
      <c r="A4139" t="str">
        <f t="shared" si="64"/>
        <v/>
      </c>
    </row>
    <row r="4140" spans="1:1" x14ac:dyDescent="0.25">
      <c r="A4140" t="str">
        <f t="shared" si="64"/>
        <v/>
      </c>
    </row>
    <row r="4141" spans="1:1" x14ac:dyDescent="0.25">
      <c r="A4141" t="str">
        <f t="shared" si="64"/>
        <v/>
      </c>
    </row>
    <row r="4142" spans="1:1" x14ac:dyDescent="0.25">
      <c r="A4142" t="str">
        <f t="shared" si="64"/>
        <v/>
      </c>
    </row>
    <row r="4143" spans="1:1" x14ac:dyDescent="0.25">
      <c r="A4143" t="str">
        <f t="shared" si="64"/>
        <v/>
      </c>
    </row>
    <row r="4144" spans="1:1" x14ac:dyDescent="0.25">
      <c r="A4144" t="str">
        <f t="shared" si="64"/>
        <v/>
      </c>
    </row>
    <row r="4145" spans="1:1" x14ac:dyDescent="0.25">
      <c r="A4145" t="str">
        <f t="shared" si="64"/>
        <v/>
      </c>
    </row>
    <row r="4146" spans="1:1" x14ac:dyDescent="0.25">
      <c r="A4146" t="str">
        <f t="shared" si="64"/>
        <v/>
      </c>
    </row>
    <row r="4147" spans="1:1" x14ac:dyDescent="0.25">
      <c r="A4147" t="str">
        <f t="shared" si="64"/>
        <v/>
      </c>
    </row>
    <row r="4148" spans="1:1" x14ac:dyDescent="0.25">
      <c r="A4148" t="str">
        <f t="shared" si="64"/>
        <v/>
      </c>
    </row>
    <row r="4149" spans="1:1" x14ac:dyDescent="0.25">
      <c r="A4149" t="str">
        <f t="shared" si="64"/>
        <v/>
      </c>
    </row>
    <row r="4150" spans="1:1" x14ac:dyDescent="0.25">
      <c r="A4150" t="str">
        <f t="shared" si="64"/>
        <v/>
      </c>
    </row>
    <row r="4151" spans="1:1" x14ac:dyDescent="0.25">
      <c r="A4151" t="str">
        <f t="shared" si="64"/>
        <v/>
      </c>
    </row>
    <row r="4152" spans="1:1" x14ac:dyDescent="0.25">
      <c r="A4152" t="str">
        <f t="shared" si="64"/>
        <v/>
      </c>
    </row>
    <row r="4153" spans="1:1" x14ac:dyDescent="0.25">
      <c r="A4153" t="str">
        <f t="shared" si="64"/>
        <v/>
      </c>
    </row>
    <row r="4154" spans="1:1" x14ac:dyDescent="0.25">
      <c r="A4154" t="str">
        <f t="shared" si="64"/>
        <v/>
      </c>
    </row>
    <row r="4155" spans="1:1" x14ac:dyDescent="0.25">
      <c r="A4155" t="str">
        <f t="shared" si="64"/>
        <v/>
      </c>
    </row>
    <row r="4156" spans="1:1" x14ac:dyDescent="0.25">
      <c r="A4156" t="str">
        <f t="shared" si="64"/>
        <v/>
      </c>
    </row>
    <row r="4157" spans="1:1" x14ac:dyDescent="0.25">
      <c r="A4157" t="str">
        <f t="shared" si="64"/>
        <v/>
      </c>
    </row>
    <row r="4158" spans="1:1" x14ac:dyDescent="0.25">
      <c r="A4158" t="str">
        <f t="shared" si="64"/>
        <v/>
      </c>
    </row>
    <row r="4159" spans="1:1" x14ac:dyDescent="0.25">
      <c r="A4159" t="str">
        <f t="shared" si="64"/>
        <v/>
      </c>
    </row>
    <row r="4160" spans="1:1" x14ac:dyDescent="0.25">
      <c r="A4160" t="str">
        <f t="shared" si="64"/>
        <v/>
      </c>
    </row>
    <row r="4161" spans="1:1" x14ac:dyDescent="0.25">
      <c r="A4161" t="str">
        <f t="shared" si="64"/>
        <v/>
      </c>
    </row>
    <row r="4162" spans="1:1" x14ac:dyDescent="0.25">
      <c r="A4162" t="str">
        <f t="shared" si="64"/>
        <v/>
      </c>
    </row>
    <row r="4163" spans="1:1" x14ac:dyDescent="0.25">
      <c r="A4163" t="str">
        <f t="shared" ref="A4163:A4226" si="65">CONCATENATE(B4163,C4163,D4163,E4163)</f>
        <v/>
      </c>
    </row>
    <row r="4164" spans="1:1" x14ac:dyDescent="0.25">
      <c r="A4164" t="str">
        <f t="shared" si="65"/>
        <v/>
      </c>
    </row>
    <row r="4165" spans="1:1" x14ac:dyDescent="0.25">
      <c r="A4165" t="str">
        <f t="shared" si="65"/>
        <v/>
      </c>
    </row>
    <row r="4166" spans="1:1" x14ac:dyDescent="0.25">
      <c r="A4166" t="str">
        <f t="shared" si="65"/>
        <v/>
      </c>
    </row>
    <row r="4167" spans="1:1" x14ac:dyDescent="0.25">
      <c r="A4167" t="str">
        <f t="shared" si="65"/>
        <v/>
      </c>
    </row>
    <row r="4168" spans="1:1" x14ac:dyDescent="0.25">
      <c r="A4168" t="str">
        <f t="shared" si="65"/>
        <v/>
      </c>
    </row>
    <row r="4169" spans="1:1" x14ac:dyDescent="0.25">
      <c r="A4169" t="str">
        <f t="shared" si="65"/>
        <v/>
      </c>
    </row>
    <row r="4170" spans="1:1" x14ac:dyDescent="0.25">
      <c r="A4170" t="str">
        <f t="shared" si="65"/>
        <v/>
      </c>
    </row>
    <row r="4171" spans="1:1" x14ac:dyDescent="0.25">
      <c r="A4171" t="str">
        <f t="shared" si="65"/>
        <v/>
      </c>
    </row>
    <row r="4172" spans="1:1" x14ac:dyDescent="0.25">
      <c r="A4172" t="str">
        <f t="shared" si="65"/>
        <v/>
      </c>
    </row>
    <row r="4173" spans="1:1" x14ac:dyDescent="0.25">
      <c r="A4173" t="str">
        <f t="shared" si="65"/>
        <v/>
      </c>
    </row>
    <row r="4174" spans="1:1" x14ac:dyDescent="0.25">
      <c r="A4174" t="str">
        <f t="shared" si="65"/>
        <v/>
      </c>
    </row>
    <row r="4175" spans="1:1" x14ac:dyDescent="0.25">
      <c r="A4175" t="str">
        <f t="shared" si="65"/>
        <v/>
      </c>
    </row>
    <row r="4176" spans="1:1" x14ac:dyDescent="0.25">
      <c r="A4176" t="str">
        <f t="shared" si="65"/>
        <v/>
      </c>
    </row>
    <row r="4177" spans="1:1" x14ac:dyDescent="0.25">
      <c r="A4177" t="str">
        <f t="shared" si="65"/>
        <v/>
      </c>
    </row>
    <row r="4178" spans="1:1" x14ac:dyDescent="0.25">
      <c r="A4178" t="str">
        <f t="shared" si="65"/>
        <v/>
      </c>
    </row>
    <row r="4179" spans="1:1" x14ac:dyDescent="0.25">
      <c r="A4179" t="str">
        <f t="shared" si="65"/>
        <v/>
      </c>
    </row>
    <row r="4180" spans="1:1" x14ac:dyDescent="0.25">
      <c r="A4180" t="str">
        <f t="shared" si="65"/>
        <v/>
      </c>
    </row>
    <row r="4181" spans="1:1" x14ac:dyDescent="0.25">
      <c r="A4181" t="str">
        <f t="shared" si="65"/>
        <v/>
      </c>
    </row>
    <row r="4182" spans="1:1" x14ac:dyDescent="0.25">
      <c r="A4182" t="str">
        <f t="shared" si="65"/>
        <v/>
      </c>
    </row>
    <row r="4183" spans="1:1" x14ac:dyDescent="0.25">
      <c r="A4183" t="str">
        <f t="shared" si="65"/>
        <v/>
      </c>
    </row>
    <row r="4184" spans="1:1" x14ac:dyDescent="0.25">
      <c r="A4184" t="str">
        <f t="shared" si="65"/>
        <v/>
      </c>
    </row>
    <row r="4185" spans="1:1" x14ac:dyDescent="0.25">
      <c r="A4185" t="str">
        <f t="shared" si="65"/>
        <v/>
      </c>
    </row>
    <row r="4186" spans="1:1" x14ac:dyDescent="0.25">
      <c r="A4186" t="str">
        <f t="shared" si="65"/>
        <v/>
      </c>
    </row>
    <row r="4187" spans="1:1" x14ac:dyDescent="0.25">
      <c r="A4187" t="str">
        <f t="shared" si="65"/>
        <v/>
      </c>
    </row>
    <row r="4188" spans="1:1" x14ac:dyDescent="0.25">
      <c r="A4188" t="str">
        <f t="shared" si="65"/>
        <v/>
      </c>
    </row>
    <row r="4189" spans="1:1" x14ac:dyDescent="0.25">
      <c r="A4189" t="str">
        <f t="shared" si="65"/>
        <v/>
      </c>
    </row>
    <row r="4190" spans="1:1" x14ac:dyDescent="0.25">
      <c r="A4190" t="str">
        <f t="shared" si="65"/>
        <v/>
      </c>
    </row>
    <row r="4191" spans="1:1" x14ac:dyDescent="0.25">
      <c r="A4191" t="str">
        <f t="shared" si="65"/>
        <v/>
      </c>
    </row>
    <row r="4192" spans="1:1" x14ac:dyDescent="0.25">
      <c r="A4192" t="str">
        <f t="shared" si="65"/>
        <v/>
      </c>
    </row>
    <row r="4193" spans="1:1" x14ac:dyDescent="0.25">
      <c r="A4193" t="str">
        <f t="shared" si="65"/>
        <v/>
      </c>
    </row>
    <row r="4194" spans="1:1" x14ac:dyDescent="0.25">
      <c r="A4194" t="str">
        <f t="shared" si="65"/>
        <v/>
      </c>
    </row>
    <row r="4195" spans="1:1" x14ac:dyDescent="0.25">
      <c r="A4195" t="str">
        <f t="shared" si="65"/>
        <v/>
      </c>
    </row>
    <row r="4196" spans="1:1" x14ac:dyDescent="0.25">
      <c r="A4196" t="str">
        <f t="shared" si="65"/>
        <v/>
      </c>
    </row>
    <row r="4197" spans="1:1" x14ac:dyDescent="0.25">
      <c r="A4197" t="str">
        <f t="shared" si="65"/>
        <v/>
      </c>
    </row>
    <row r="4198" spans="1:1" x14ac:dyDescent="0.25">
      <c r="A4198" t="str">
        <f t="shared" si="65"/>
        <v/>
      </c>
    </row>
    <row r="4199" spans="1:1" x14ac:dyDescent="0.25">
      <c r="A4199" t="str">
        <f t="shared" si="65"/>
        <v/>
      </c>
    </row>
    <row r="4200" spans="1:1" x14ac:dyDescent="0.25">
      <c r="A4200" t="str">
        <f t="shared" si="65"/>
        <v/>
      </c>
    </row>
    <row r="4201" spans="1:1" x14ac:dyDescent="0.25">
      <c r="A4201" t="str">
        <f t="shared" si="65"/>
        <v/>
      </c>
    </row>
    <row r="4202" spans="1:1" x14ac:dyDescent="0.25">
      <c r="A4202" t="str">
        <f t="shared" si="65"/>
        <v/>
      </c>
    </row>
    <row r="4203" spans="1:1" x14ac:dyDescent="0.25">
      <c r="A4203" t="str">
        <f t="shared" si="65"/>
        <v/>
      </c>
    </row>
    <row r="4204" spans="1:1" x14ac:dyDescent="0.25">
      <c r="A4204" t="str">
        <f t="shared" si="65"/>
        <v/>
      </c>
    </row>
    <row r="4205" spans="1:1" x14ac:dyDescent="0.25">
      <c r="A4205" t="str">
        <f t="shared" si="65"/>
        <v/>
      </c>
    </row>
    <row r="4206" spans="1:1" x14ac:dyDescent="0.25">
      <c r="A4206" t="str">
        <f t="shared" si="65"/>
        <v/>
      </c>
    </row>
    <row r="4207" spans="1:1" x14ac:dyDescent="0.25">
      <c r="A4207" t="str">
        <f t="shared" si="65"/>
        <v/>
      </c>
    </row>
    <row r="4208" spans="1:1" x14ac:dyDescent="0.25">
      <c r="A4208" t="str">
        <f t="shared" si="65"/>
        <v/>
      </c>
    </row>
    <row r="4209" spans="1:1" x14ac:dyDescent="0.25">
      <c r="A4209" t="str">
        <f t="shared" si="65"/>
        <v/>
      </c>
    </row>
    <row r="4210" spans="1:1" x14ac:dyDescent="0.25">
      <c r="A4210" t="str">
        <f t="shared" si="65"/>
        <v/>
      </c>
    </row>
    <row r="4211" spans="1:1" x14ac:dyDescent="0.25">
      <c r="A4211" t="str">
        <f t="shared" si="65"/>
        <v/>
      </c>
    </row>
    <row r="4212" spans="1:1" x14ac:dyDescent="0.25">
      <c r="A4212" t="str">
        <f t="shared" si="65"/>
        <v/>
      </c>
    </row>
    <row r="4213" spans="1:1" x14ac:dyDescent="0.25">
      <c r="A4213" t="str">
        <f t="shared" si="65"/>
        <v/>
      </c>
    </row>
    <row r="4214" spans="1:1" x14ac:dyDescent="0.25">
      <c r="A4214" t="str">
        <f t="shared" si="65"/>
        <v/>
      </c>
    </row>
    <row r="4215" spans="1:1" x14ac:dyDescent="0.25">
      <c r="A4215" t="str">
        <f t="shared" si="65"/>
        <v/>
      </c>
    </row>
    <row r="4216" spans="1:1" x14ac:dyDescent="0.25">
      <c r="A4216" t="str">
        <f t="shared" si="65"/>
        <v/>
      </c>
    </row>
    <row r="4217" spans="1:1" x14ac:dyDescent="0.25">
      <c r="A4217" t="str">
        <f t="shared" si="65"/>
        <v/>
      </c>
    </row>
    <row r="4218" spans="1:1" x14ac:dyDescent="0.25">
      <c r="A4218" t="str">
        <f t="shared" si="65"/>
        <v/>
      </c>
    </row>
    <row r="4219" spans="1:1" x14ac:dyDescent="0.25">
      <c r="A4219" t="str">
        <f t="shared" si="65"/>
        <v/>
      </c>
    </row>
    <row r="4220" spans="1:1" x14ac:dyDescent="0.25">
      <c r="A4220" t="str">
        <f t="shared" si="65"/>
        <v/>
      </c>
    </row>
    <row r="4221" spans="1:1" x14ac:dyDescent="0.25">
      <c r="A4221" t="str">
        <f t="shared" si="65"/>
        <v/>
      </c>
    </row>
    <row r="4222" spans="1:1" x14ac:dyDescent="0.25">
      <c r="A4222" t="str">
        <f t="shared" si="65"/>
        <v/>
      </c>
    </row>
    <row r="4223" spans="1:1" x14ac:dyDescent="0.25">
      <c r="A4223" t="str">
        <f t="shared" si="65"/>
        <v/>
      </c>
    </row>
    <row r="4224" spans="1:1" x14ac:dyDescent="0.25">
      <c r="A4224" t="str">
        <f t="shared" si="65"/>
        <v/>
      </c>
    </row>
    <row r="4225" spans="1:1" x14ac:dyDescent="0.25">
      <c r="A4225" t="str">
        <f t="shared" si="65"/>
        <v/>
      </c>
    </row>
    <row r="4226" spans="1:1" x14ac:dyDescent="0.25">
      <c r="A4226" t="str">
        <f t="shared" si="65"/>
        <v/>
      </c>
    </row>
    <row r="4227" spans="1:1" x14ac:dyDescent="0.25">
      <c r="A4227" t="str">
        <f t="shared" ref="A4227:A4290" si="66">CONCATENATE(B4227,C4227,D4227,E4227)</f>
        <v/>
      </c>
    </row>
    <row r="4228" spans="1:1" x14ac:dyDescent="0.25">
      <c r="A4228" t="str">
        <f t="shared" si="66"/>
        <v/>
      </c>
    </row>
    <row r="4229" spans="1:1" x14ac:dyDescent="0.25">
      <c r="A4229" t="str">
        <f t="shared" si="66"/>
        <v/>
      </c>
    </row>
    <row r="4230" spans="1:1" x14ac:dyDescent="0.25">
      <c r="A4230" t="str">
        <f t="shared" si="66"/>
        <v/>
      </c>
    </row>
    <row r="4231" spans="1:1" x14ac:dyDescent="0.25">
      <c r="A4231" t="str">
        <f t="shared" si="66"/>
        <v/>
      </c>
    </row>
    <row r="4232" spans="1:1" x14ac:dyDescent="0.25">
      <c r="A4232" t="str">
        <f t="shared" si="66"/>
        <v/>
      </c>
    </row>
    <row r="4233" spans="1:1" x14ac:dyDescent="0.25">
      <c r="A4233" t="str">
        <f t="shared" si="66"/>
        <v/>
      </c>
    </row>
    <row r="4234" spans="1:1" x14ac:dyDescent="0.25">
      <c r="A4234" t="str">
        <f t="shared" si="66"/>
        <v/>
      </c>
    </row>
    <row r="4235" spans="1:1" x14ac:dyDescent="0.25">
      <c r="A4235" t="str">
        <f t="shared" si="66"/>
        <v/>
      </c>
    </row>
    <row r="4236" spans="1:1" x14ac:dyDescent="0.25">
      <c r="A4236" t="str">
        <f t="shared" si="66"/>
        <v/>
      </c>
    </row>
    <row r="4237" spans="1:1" x14ac:dyDescent="0.25">
      <c r="A4237" t="str">
        <f t="shared" si="66"/>
        <v/>
      </c>
    </row>
    <row r="4238" spans="1:1" x14ac:dyDescent="0.25">
      <c r="A4238" t="str">
        <f t="shared" si="66"/>
        <v/>
      </c>
    </row>
    <row r="4239" spans="1:1" x14ac:dyDescent="0.25">
      <c r="A4239" t="str">
        <f t="shared" si="66"/>
        <v/>
      </c>
    </row>
    <row r="4240" spans="1:1" x14ac:dyDescent="0.25">
      <c r="A4240" t="str">
        <f t="shared" si="66"/>
        <v/>
      </c>
    </row>
    <row r="4241" spans="1:1" x14ac:dyDescent="0.25">
      <c r="A4241" t="str">
        <f t="shared" si="66"/>
        <v/>
      </c>
    </row>
    <row r="4242" spans="1:1" x14ac:dyDescent="0.25">
      <c r="A4242" t="str">
        <f t="shared" si="66"/>
        <v/>
      </c>
    </row>
    <row r="4243" spans="1:1" x14ac:dyDescent="0.25">
      <c r="A4243" t="str">
        <f t="shared" si="66"/>
        <v/>
      </c>
    </row>
    <row r="4244" spans="1:1" x14ac:dyDescent="0.25">
      <c r="A4244" t="str">
        <f t="shared" si="66"/>
        <v/>
      </c>
    </row>
    <row r="4245" spans="1:1" x14ac:dyDescent="0.25">
      <c r="A4245" t="str">
        <f t="shared" si="66"/>
        <v/>
      </c>
    </row>
    <row r="4246" spans="1:1" x14ac:dyDescent="0.25">
      <c r="A4246" t="str">
        <f t="shared" si="66"/>
        <v/>
      </c>
    </row>
    <row r="4247" spans="1:1" x14ac:dyDescent="0.25">
      <c r="A4247" t="str">
        <f t="shared" si="66"/>
        <v/>
      </c>
    </row>
    <row r="4248" spans="1:1" x14ac:dyDescent="0.25">
      <c r="A4248" t="str">
        <f t="shared" si="66"/>
        <v/>
      </c>
    </row>
    <row r="4249" spans="1:1" x14ac:dyDescent="0.25">
      <c r="A4249" t="str">
        <f t="shared" si="66"/>
        <v/>
      </c>
    </row>
    <row r="4250" spans="1:1" x14ac:dyDescent="0.25">
      <c r="A4250" t="str">
        <f t="shared" si="66"/>
        <v/>
      </c>
    </row>
    <row r="4251" spans="1:1" x14ac:dyDescent="0.25">
      <c r="A4251" t="str">
        <f t="shared" si="66"/>
        <v/>
      </c>
    </row>
    <row r="4252" spans="1:1" x14ac:dyDescent="0.25">
      <c r="A4252" t="str">
        <f t="shared" si="66"/>
        <v/>
      </c>
    </row>
    <row r="4253" spans="1:1" x14ac:dyDescent="0.25">
      <c r="A4253" t="str">
        <f t="shared" si="66"/>
        <v/>
      </c>
    </row>
    <row r="4254" spans="1:1" x14ac:dyDescent="0.25">
      <c r="A4254" t="str">
        <f t="shared" si="66"/>
        <v/>
      </c>
    </row>
    <row r="4255" spans="1:1" x14ac:dyDescent="0.25">
      <c r="A4255" t="str">
        <f t="shared" si="66"/>
        <v/>
      </c>
    </row>
    <row r="4256" spans="1:1" x14ac:dyDescent="0.25">
      <c r="A4256" t="str">
        <f t="shared" si="66"/>
        <v/>
      </c>
    </row>
    <row r="4257" spans="1:1" x14ac:dyDescent="0.25">
      <c r="A4257" t="str">
        <f t="shared" si="66"/>
        <v/>
      </c>
    </row>
    <row r="4258" spans="1:1" x14ac:dyDescent="0.25">
      <c r="A4258" t="str">
        <f t="shared" si="66"/>
        <v/>
      </c>
    </row>
    <row r="4259" spans="1:1" x14ac:dyDescent="0.25">
      <c r="A4259" t="str">
        <f t="shared" si="66"/>
        <v/>
      </c>
    </row>
    <row r="4260" spans="1:1" x14ac:dyDescent="0.25">
      <c r="A4260" t="str">
        <f t="shared" si="66"/>
        <v/>
      </c>
    </row>
    <row r="4261" spans="1:1" x14ac:dyDescent="0.25">
      <c r="A4261" t="str">
        <f t="shared" si="66"/>
        <v/>
      </c>
    </row>
    <row r="4262" spans="1:1" x14ac:dyDescent="0.25">
      <c r="A4262" t="str">
        <f t="shared" si="66"/>
        <v/>
      </c>
    </row>
    <row r="4263" spans="1:1" x14ac:dyDescent="0.25">
      <c r="A4263" t="str">
        <f t="shared" si="66"/>
        <v/>
      </c>
    </row>
    <row r="4264" spans="1:1" x14ac:dyDescent="0.25">
      <c r="A4264" t="str">
        <f t="shared" si="66"/>
        <v/>
      </c>
    </row>
    <row r="4265" spans="1:1" x14ac:dyDescent="0.25">
      <c r="A4265" t="str">
        <f t="shared" si="66"/>
        <v/>
      </c>
    </row>
    <row r="4266" spans="1:1" x14ac:dyDescent="0.25">
      <c r="A4266" t="str">
        <f t="shared" si="66"/>
        <v/>
      </c>
    </row>
    <row r="4267" spans="1:1" x14ac:dyDescent="0.25">
      <c r="A4267" t="str">
        <f t="shared" si="66"/>
        <v/>
      </c>
    </row>
    <row r="4268" spans="1:1" x14ac:dyDescent="0.25">
      <c r="A4268" t="str">
        <f t="shared" si="66"/>
        <v/>
      </c>
    </row>
    <row r="4269" spans="1:1" x14ac:dyDescent="0.25">
      <c r="A4269" t="str">
        <f t="shared" si="66"/>
        <v/>
      </c>
    </row>
    <row r="4270" spans="1:1" x14ac:dyDescent="0.25">
      <c r="A4270" t="str">
        <f t="shared" si="66"/>
        <v/>
      </c>
    </row>
    <row r="4271" spans="1:1" x14ac:dyDescent="0.25">
      <c r="A4271" t="str">
        <f t="shared" si="66"/>
        <v/>
      </c>
    </row>
    <row r="4272" spans="1:1" x14ac:dyDescent="0.25">
      <c r="A4272" t="str">
        <f t="shared" si="66"/>
        <v/>
      </c>
    </row>
    <row r="4273" spans="1:1" x14ac:dyDescent="0.25">
      <c r="A4273" t="str">
        <f t="shared" si="66"/>
        <v/>
      </c>
    </row>
    <row r="4274" spans="1:1" x14ac:dyDescent="0.25">
      <c r="A4274" t="str">
        <f t="shared" si="66"/>
        <v/>
      </c>
    </row>
    <row r="4275" spans="1:1" x14ac:dyDescent="0.25">
      <c r="A4275" t="str">
        <f t="shared" si="66"/>
        <v/>
      </c>
    </row>
    <row r="4276" spans="1:1" x14ac:dyDescent="0.25">
      <c r="A4276" t="str">
        <f t="shared" si="66"/>
        <v/>
      </c>
    </row>
    <row r="4277" spans="1:1" x14ac:dyDescent="0.25">
      <c r="A4277" t="str">
        <f t="shared" si="66"/>
        <v/>
      </c>
    </row>
    <row r="4278" spans="1:1" x14ac:dyDescent="0.25">
      <c r="A4278" t="str">
        <f t="shared" si="66"/>
        <v/>
      </c>
    </row>
    <row r="4279" spans="1:1" x14ac:dyDescent="0.25">
      <c r="A4279" t="str">
        <f t="shared" si="66"/>
        <v/>
      </c>
    </row>
    <row r="4280" spans="1:1" x14ac:dyDescent="0.25">
      <c r="A4280" t="str">
        <f t="shared" si="66"/>
        <v/>
      </c>
    </row>
    <row r="4281" spans="1:1" x14ac:dyDescent="0.25">
      <c r="A4281" t="str">
        <f t="shared" si="66"/>
        <v/>
      </c>
    </row>
    <row r="4282" spans="1:1" x14ac:dyDescent="0.25">
      <c r="A4282" t="str">
        <f t="shared" si="66"/>
        <v/>
      </c>
    </row>
    <row r="4283" spans="1:1" x14ac:dyDescent="0.25">
      <c r="A4283" t="str">
        <f t="shared" si="66"/>
        <v/>
      </c>
    </row>
    <row r="4284" spans="1:1" x14ac:dyDescent="0.25">
      <c r="A4284" t="str">
        <f t="shared" si="66"/>
        <v/>
      </c>
    </row>
    <row r="4285" spans="1:1" x14ac:dyDescent="0.25">
      <c r="A4285" t="str">
        <f t="shared" si="66"/>
        <v/>
      </c>
    </row>
    <row r="4286" spans="1:1" x14ac:dyDescent="0.25">
      <c r="A4286" t="str">
        <f t="shared" si="66"/>
        <v/>
      </c>
    </row>
    <row r="4287" spans="1:1" x14ac:dyDescent="0.25">
      <c r="A4287" t="str">
        <f t="shared" si="66"/>
        <v/>
      </c>
    </row>
    <row r="4288" spans="1:1" x14ac:dyDescent="0.25">
      <c r="A4288" t="str">
        <f t="shared" si="66"/>
        <v/>
      </c>
    </row>
    <row r="4289" spans="1:1" x14ac:dyDescent="0.25">
      <c r="A4289" t="str">
        <f t="shared" si="66"/>
        <v/>
      </c>
    </row>
    <row r="4290" spans="1:1" x14ac:dyDescent="0.25">
      <c r="A4290" t="str">
        <f t="shared" si="66"/>
        <v/>
      </c>
    </row>
    <row r="4291" spans="1:1" x14ac:dyDescent="0.25">
      <c r="A4291" t="str">
        <f t="shared" ref="A4291:A4354" si="67">CONCATENATE(B4291,C4291,D4291,E4291)</f>
        <v/>
      </c>
    </row>
    <row r="4292" spans="1:1" x14ac:dyDescent="0.25">
      <c r="A4292" t="str">
        <f t="shared" si="67"/>
        <v/>
      </c>
    </row>
    <row r="4293" spans="1:1" x14ac:dyDescent="0.25">
      <c r="A4293" t="str">
        <f t="shared" si="67"/>
        <v/>
      </c>
    </row>
    <row r="4294" spans="1:1" x14ac:dyDescent="0.25">
      <c r="A4294" t="str">
        <f t="shared" si="67"/>
        <v/>
      </c>
    </row>
    <row r="4295" spans="1:1" x14ac:dyDescent="0.25">
      <c r="A4295" t="str">
        <f t="shared" si="67"/>
        <v/>
      </c>
    </row>
    <row r="4296" spans="1:1" x14ac:dyDescent="0.25">
      <c r="A4296" t="str">
        <f t="shared" si="67"/>
        <v/>
      </c>
    </row>
    <row r="4297" spans="1:1" x14ac:dyDescent="0.25">
      <c r="A4297" t="str">
        <f t="shared" si="67"/>
        <v/>
      </c>
    </row>
    <row r="4298" spans="1:1" x14ac:dyDescent="0.25">
      <c r="A4298" t="str">
        <f t="shared" si="67"/>
        <v/>
      </c>
    </row>
    <row r="4299" spans="1:1" x14ac:dyDescent="0.25">
      <c r="A4299" t="str">
        <f t="shared" si="67"/>
        <v/>
      </c>
    </row>
    <row r="4300" spans="1:1" x14ac:dyDescent="0.25">
      <c r="A4300" t="str">
        <f t="shared" si="67"/>
        <v/>
      </c>
    </row>
    <row r="4301" spans="1:1" x14ac:dyDescent="0.25">
      <c r="A4301" t="str">
        <f t="shared" si="67"/>
        <v/>
      </c>
    </row>
    <row r="4302" spans="1:1" x14ac:dyDescent="0.25">
      <c r="A4302" t="str">
        <f t="shared" si="67"/>
        <v/>
      </c>
    </row>
    <row r="4303" spans="1:1" x14ac:dyDescent="0.25">
      <c r="A4303" t="str">
        <f t="shared" si="67"/>
        <v/>
      </c>
    </row>
    <row r="4304" spans="1:1" x14ac:dyDescent="0.25">
      <c r="A4304" t="str">
        <f t="shared" si="67"/>
        <v/>
      </c>
    </row>
    <row r="4305" spans="1:1" x14ac:dyDescent="0.25">
      <c r="A4305" t="str">
        <f t="shared" si="67"/>
        <v/>
      </c>
    </row>
    <row r="4306" spans="1:1" x14ac:dyDescent="0.25">
      <c r="A4306" t="str">
        <f t="shared" si="67"/>
        <v/>
      </c>
    </row>
    <row r="4307" spans="1:1" x14ac:dyDescent="0.25">
      <c r="A4307" t="str">
        <f t="shared" si="67"/>
        <v/>
      </c>
    </row>
    <row r="4308" spans="1:1" x14ac:dyDescent="0.25">
      <c r="A4308" t="str">
        <f t="shared" si="67"/>
        <v/>
      </c>
    </row>
    <row r="4309" spans="1:1" x14ac:dyDescent="0.25">
      <c r="A4309" t="str">
        <f t="shared" si="67"/>
        <v/>
      </c>
    </row>
    <row r="4310" spans="1:1" x14ac:dyDescent="0.25">
      <c r="A4310" t="str">
        <f t="shared" si="67"/>
        <v/>
      </c>
    </row>
    <row r="4311" spans="1:1" x14ac:dyDescent="0.25">
      <c r="A4311" t="str">
        <f t="shared" si="67"/>
        <v/>
      </c>
    </row>
    <row r="4312" spans="1:1" x14ac:dyDescent="0.25">
      <c r="A4312" t="str">
        <f t="shared" si="67"/>
        <v/>
      </c>
    </row>
    <row r="4313" spans="1:1" x14ac:dyDescent="0.25">
      <c r="A4313" t="str">
        <f t="shared" si="67"/>
        <v/>
      </c>
    </row>
    <row r="4314" spans="1:1" x14ac:dyDescent="0.25">
      <c r="A4314" t="str">
        <f t="shared" si="67"/>
        <v/>
      </c>
    </row>
    <row r="4315" spans="1:1" x14ac:dyDescent="0.25">
      <c r="A4315" t="str">
        <f t="shared" si="67"/>
        <v/>
      </c>
    </row>
    <row r="4316" spans="1:1" x14ac:dyDescent="0.25">
      <c r="A4316" t="str">
        <f t="shared" si="67"/>
        <v/>
      </c>
    </row>
    <row r="4317" spans="1:1" x14ac:dyDescent="0.25">
      <c r="A4317" t="str">
        <f t="shared" si="67"/>
        <v/>
      </c>
    </row>
    <row r="4318" spans="1:1" x14ac:dyDescent="0.25">
      <c r="A4318" t="str">
        <f t="shared" si="67"/>
        <v/>
      </c>
    </row>
    <row r="4319" spans="1:1" x14ac:dyDescent="0.25">
      <c r="A4319" t="str">
        <f t="shared" si="67"/>
        <v/>
      </c>
    </row>
    <row r="4320" spans="1:1" x14ac:dyDescent="0.25">
      <c r="A4320" t="str">
        <f t="shared" si="67"/>
        <v/>
      </c>
    </row>
    <row r="4321" spans="1:1" x14ac:dyDescent="0.25">
      <c r="A4321" t="str">
        <f t="shared" si="67"/>
        <v/>
      </c>
    </row>
    <row r="4322" spans="1:1" x14ac:dyDescent="0.25">
      <c r="A4322" t="str">
        <f t="shared" si="67"/>
        <v/>
      </c>
    </row>
    <row r="4323" spans="1:1" x14ac:dyDescent="0.25">
      <c r="A4323" t="str">
        <f t="shared" si="67"/>
        <v/>
      </c>
    </row>
    <row r="4324" spans="1:1" x14ac:dyDescent="0.25">
      <c r="A4324" t="str">
        <f t="shared" si="67"/>
        <v/>
      </c>
    </row>
    <row r="4325" spans="1:1" x14ac:dyDescent="0.25">
      <c r="A4325" t="str">
        <f t="shared" si="67"/>
        <v/>
      </c>
    </row>
    <row r="4326" spans="1:1" x14ac:dyDescent="0.25">
      <c r="A4326" t="str">
        <f t="shared" si="67"/>
        <v/>
      </c>
    </row>
    <row r="4327" spans="1:1" x14ac:dyDescent="0.25">
      <c r="A4327" t="str">
        <f t="shared" si="67"/>
        <v/>
      </c>
    </row>
    <row r="4328" spans="1:1" x14ac:dyDescent="0.25">
      <c r="A4328" t="str">
        <f t="shared" si="67"/>
        <v/>
      </c>
    </row>
    <row r="4329" spans="1:1" x14ac:dyDescent="0.25">
      <c r="A4329" t="str">
        <f t="shared" si="67"/>
        <v/>
      </c>
    </row>
    <row r="4330" spans="1:1" x14ac:dyDescent="0.25">
      <c r="A4330" t="str">
        <f t="shared" si="67"/>
        <v/>
      </c>
    </row>
    <row r="4331" spans="1:1" x14ac:dyDescent="0.25">
      <c r="A4331" t="str">
        <f t="shared" si="67"/>
        <v/>
      </c>
    </row>
    <row r="4332" spans="1:1" x14ac:dyDescent="0.25">
      <c r="A4332" t="str">
        <f t="shared" si="67"/>
        <v/>
      </c>
    </row>
    <row r="4333" spans="1:1" x14ac:dyDescent="0.25">
      <c r="A4333" t="str">
        <f t="shared" si="67"/>
        <v/>
      </c>
    </row>
    <row r="4334" spans="1:1" x14ac:dyDescent="0.25">
      <c r="A4334" t="str">
        <f t="shared" si="67"/>
        <v/>
      </c>
    </row>
    <row r="4335" spans="1:1" x14ac:dyDescent="0.25">
      <c r="A4335" t="str">
        <f t="shared" si="67"/>
        <v/>
      </c>
    </row>
    <row r="4336" spans="1:1" x14ac:dyDescent="0.25">
      <c r="A4336" t="str">
        <f t="shared" si="67"/>
        <v/>
      </c>
    </row>
    <row r="4337" spans="1:1" x14ac:dyDescent="0.25">
      <c r="A4337" t="str">
        <f t="shared" si="67"/>
        <v/>
      </c>
    </row>
    <row r="4338" spans="1:1" x14ac:dyDescent="0.25">
      <c r="A4338" t="str">
        <f t="shared" si="67"/>
        <v/>
      </c>
    </row>
    <row r="4339" spans="1:1" x14ac:dyDescent="0.25">
      <c r="A4339" t="str">
        <f t="shared" si="67"/>
        <v/>
      </c>
    </row>
    <row r="4340" spans="1:1" x14ac:dyDescent="0.25">
      <c r="A4340" t="str">
        <f t="shared" si="67"/>
        <v/>
      </c>
    </row>
    <row r="4341" spans="1:1" x14ac:dyDescent="0.25">
      <c r="A4341" t="str">
        <f t="shared" si="67"/>
        <v/>
      </c>
    </row>
    <row r="4342" spans="1:1" x14ac:dyDescent="0.25">
      <c r="A4342" t="str">
        <f t="shared" si="67"/>
        <v/>
      </c>
    </row>
    <row r="4343" spans="1:1" x14ac:dyDescent="0.25">
      <c r="A4343" t="str">
        <f t="shared" si="67"/>
        <v/>
      </c>
    </row>
    <row r="4344" spans="1:1" x14ac:dyDescent="0.25">
      <c r="A4344" t="str">
        <f t="shared" si="67"/>
        <v/>
      </c>
    </row>
    <row r="4345" spans="1:1" x14ac:dyDescent="0.25">
      <c r="A4345" t="str">
        <f t="shared" si="67"/>
        <v/>
      </c>
    </row>
    <row r="4346" spans="1:1" x14ac:dyDescent="0.25">
      <c r="A4346" t="str">
        <f t="shared" si="67"/>
        <v/>
      </c>
    </row>
    <row r="4347" spans="1:1" x14ac:dyDescent="0.25">
      <c r="A4347" t="str">
        <f t="shared" si="67"/>
        <v/>
      </c>
    </row>
    <row r="4348" spans="1:1" x14ac:dyDescent="0.25">
      <c r="A4348" t="str">
        <f t="shared" si="67"/>
        <v/>
      </c>
    </row>
    <row r="4349" spans="1:1" x14ac:dyDescent="0.25">
      <c r="A4349" t="str">
        <f t="shared" si="67"/>
        <v/>
      </c>
    </row>
    <row r="4350" spans="1:1" x14ac:dyDescent="0.25">
      <c r="A4350" t="str">
        <f t="shared" si="67"/>
        <v/>
      </c>
    </row>
    <row r="4351" spans="1:1" x14ac:dyDescent="0.25">
      <c r="A4351" t="str">
        <f t="shared" si="67"/>
        <v/>
      </c>
    </row>
    <row r="4352" spans="1:1" x14ac:dyDescent="0.25">
      <c r="A4352" t="str">
        <f t="shared" si="67"/>
        <v/>
      </c>
    </row>
    <row r="4353" spans="1:1" x14ac:dyDescent="0.25">
      <c r="A4353" t="str">
        <f t="shared" si="67"/>
        <v/>
      </c>
    </row>
    <row r="4354" spans="1:1" x14ac:dyDescent="0.25">
      <c r="A4354" t="str">
        <f t="shared" si="67"/>
        <v/>
      </c>
    </row>
    <row r="4355" spans="1:1" x14ac:dyDescent="0.25">
      <c r="A4355" t="str">
        <f t="shared" ref="A4355:A4418" si="68">CONCATENATE(B4355,C4355,D4355,E4355)</f>
        <v/>
      </c>
    </row>
    <row r="4356" spans="1:1" x14ac:dyDescent="0.25">
      <c r="A4356" t="str">
        <f t="shared" si="68"/>
        <v/>
      </c>
    </row>
    <row r="4357" spans="1:1" x14ac:dyDescent="0.25">
      <c r="A4357" t="str">
        <f t="shared" si="68"/>
        <v/>
      </c>
    </row>
    <row r="4358" spans="1:1" x14ac:dyDescent="0.25">
      <c r="A4358" t="str">
        <f t="shared" si="68"/>
        <v/>
      </c>
    </row>
    <row r="4359" spans="1:1" x14ac:dyDescent="0.25">
      <c r="A4359" t="str">
        <f t="shared" si="68"/>
        <v/>
      </c>
    </row>
    <row r="4360" spans="1:1" x14ac:dyDescent="0.25">
      <c r="A4360" t="str">
        <f t="shared" si="68"/>
        <v/>
      </c>
    </row>
    <row r="4361" spans="1:1" x14ac:dyDescent="0.25">
      <c r="A4361" t="str">
        <f t="shared" si="68"/>
        <v/>
      </c>
    </row>
    <row r="4362" spans="1:1" x14ac:dyDescent="0.25">
      <c r="A4362" t="str">
        <f t="shared" si="68"/>
        <v/>
      </c>
    </row>
    <row r="4363" spans="1:1" x14ac:dyDescent="0.25">
      <c r="A4363" t="str">
        <f t="shared" si="68"/>
        <v/>
      </c>
    </row>
    <row r="4364" spans="1:1" x14ac:dyDescent="0.25">
      <c r="A4364" t="str">
        <f t="shared" si="68"/>
        <v/>
      </c>
    </row>
    <row r="4365" spans="1:1" x14ac:dyDescent="0.25">
      <c r="A4365" t="str">
        <f t="shared" si="68"/>
        <v/>
      </c>
    </row>
    <row r="4366" spans="1:1" x14ac:dyDescent="0.25">
      <c r="A4366" t="str">
        <f t="shared" si="68"/>
        <v/>
      </c>
    </row>
    <row r="4367" spans="1:1" x14ac:dyDescent="0.25">
      <c r="A4367" t="str">
        <f t="shared" si="68"/>
        <v/>
      </c>
    </row>
    <row r="4368" spans="1:1" x14ac:dyDescent="0.25">
      <c r="A4368" t="str">
        <f t="shared" si="68"/>
        <v/>
      </c>
    </row>
    <row r="4369" spans="1:1" x14ac:dyDescent="0.25">
      <c r="A4369" t="str">
        <f t="shared" si="68"/>
        <v/>
      </c>
    </row>
    <row r="4370" spans="1:1" x14ac:dyDescent="0.25">
      <c r="A4370" t="str">
        <f t="shared" si="68"/>
        <v/>
      </c>
    </row>
    <row r="4371" spans="1:1" x14ac:dyDescent="0.25">
      <c r="A4371" t="str">
        <f t="shared" si="68"/>
        <v/>
      </c>
    </row>
    <row r="4372" spans="1:1" x14ac:dyDescent="0.25">
      <c r="A4372" t="str">
        <f t="shared" si="68"/>
        <v/>
      </c>
    </row>
    <row r="4373" spans="1:1" x14ac:dyDescent="0.25">
      <c r="A4373" t="str">
        <f t="shared" si="68"/>
        <v/>
      </c>
    </row>
    <row r="4374" spans="1:1" x14ac:dyDescent="0.25">
      <c r="A4374" t="str">
        <f t="shared" si="68"/>
        <v/>
      </c>
    </row>
    <row r="4375" spans="1:1" x14ac:dyDescent="0.25">
      <c r="A4375" t="str">
        <f t="shared" si="68"/>
        <v/>
      </c>
    </row>
    <row r="4376" spans="1:1" x14ac:dyDescent="0.25">
      <c r="A4376" t="str">
        <f t="shared" si="68"/>
        <v/>
      </c>
    </row>
    <row r="4377" spans="1:1" x14ac:dyDescent="0.25">
      <c r="A4377" t="str">
        <f t="shared" si="68"/>
        <v/>
      </c>
    </row>
    <row r="4378" spans="1:1" x14ac:dyDescent="0.25">
      <c r="A4378" t="str">
        <f t="shared" si="68"/>
        <v/>
      </c>
    </row>
    <row r="4379" spans="1:1" x14ac:dyDescent="0.25">
      <c r="A4379" t="str">
        <f t="shared" si="68"/>
        <v/>
      </c>
    </row>
    <row r="4380" spans="1:1" x14ac:dyDescent="0.25">
      <c r="A4380" t="str">
        <f t="shared" si="68"/>
        <v/>
      </c>
    </row>
    <row r="4381" spans="1:1" x14ac:dyDescent="0.25">
      <c r="A4381" t="str">
        <f t="shared" si="68"/>
        <v/>
      </c>
    </row>
    <row r="4382" spans="1:1" x14ac:dyDescent="0.25">
      <c r="A4382" t="str">
        <f t="shared" si="68"/>
        <v/>
      </c>
    </row>
    <row r="4383" spans="1:1" x14ac:dyDescent="0.25">
      <c r="A4383" t="str">
        <f t="shared" si="68"/>
        <v/>
      </c>
    </row>
    <row r="4384" spans="1:1" x14ac:dyDescent="0.25">
      <c r="A4384" t="str">
        <f t="shared" si="68"/>
        <v/>
      </c>
    </row>
    <row r="4385" spans="1:1" x14ac:dyDescent="0.25">
      <c r="A4385" t="str">
        <f t="shared" si="68"/>
        <v/>
      </c>
    </row>
    <row r="4386" spans="1:1" x14ac:dyDescent="0.25">
      <c r="A4386" t="str">
        <f t="shared" si="68"/>
        <v/>
      </c>
    </row>
    <row r="4387" spans="1:1" x14ac:dyDescent="0.25">
      <c r="A4387" t="str">
        <f t="shared" si="68"/>
        <v/>
      </c>
    </row>
    <row r="4388" spans="1:1" x14ac:dyDescent="0.25">
      <c r="A4388" t="str">
        <f t="shared" si="68"/>
        <v/>
      </c>
    </row>
    <row r="4389" spans="1:1" x14ac:dyDescent="0.25">
      <c r="A4389" t="str">
        <f t="shared" si="68"/>
        <v/>
      </c>
    </row>
    <row r="4390" spans="1:1" x14ac:dyDescent="0.25">
      <c r="A4390" t="str">
        <f t="shared" si="68"/>
        <v/>
      </c>
    </row>
    <row r="4391" spans="1:1" x14ac:dyDescent="0.25">
      <c r="A4391" t="str">
        <f t="shared" si="68"/>
        <v/>
      </c>
    </row>
    <row r="4392" spans="1:1" x14ac:dyDescent="0.25">
      <c r="A4392" t="str">
        <f t="shared" si="68"/>
        <v/>
      </c>
    </row>
    <row r="4393" spans="1:1" x14ac:dyDescent="0.25">
      <c r="A4393" t="str">
        <f t="shared" si="68"/>
        <v/>
      </c>
    </row>
    <row r="4394" spans="1:1" x14ac:dyDescent="0.25">
      <c r="A4394" t="str">
        <f t="shared" si="68"/>
        <v/>
      </c>
    </row>
    <row r="4395" spans="1:1" x14ac:dyDescent="0.25">
      <c r="A4395" t="str">
        <f t="shared" si="68"/>
        <v/>
      </c>
    </row>
    <row r="4396" spans="1:1" x14ac:dyDescent="0.25">
      <c r="A4396" t="str">
        <f t="shared" si="68"/>
        <v/>
      </c>
    </row>
    <row r="4397" spans="1:1" x14ac:dyDescent="0.25">
      <c r="A4397" t="str">
        <f t="shared" si="68"/>
        <v/>
      </c>
    </row>
    <row r="4398" spans="1:1" x14ac:dyDescent="0.25">
      <c r="A4398" t="str">
        <f t="shared" si="68"/>
        <v/>
      </c>
    </row>
    <row r="4399" spans="1:1" x14ac:dyDescent="0.25">
      <c r="A4399" t="str">
        <f t="shared" si="68"/>
        <v/>
      </c>
    </row>
    <row r="4400" spans="1:1" x14ac:dyDescent="0.25">
      <c r="A4400" t="str">
        <f t="shared" si="68"/>
        <v/>
      </c>
    </row>
    <row r="4401" spans="1:1" x14ac:dyDescent="0.25">
      <c r="A4401" t="str">
        <f t="shared" si="68"/>
        <v/>
      </c>
    </row>
    <row r="4402" spans="1:1" x14ac:dyDescent="0.25">
      <c r="A4402" t="str">
        <f t="shared" si="68"/>
        <v/>
      </c>
    </row>
    <row r="4403" spans="1:1" x14ac:dyDescent="0.25">
      <c r="A4403" t="str">
        <f t="shared" si="68"/>
        <v/>
      </c>
    </row>
    <row r="4404" spans="1:1" x14ac:dyDescent="0.25">
      <c r="A4404" t="str">
        <f t="shared" si="68"/>
        <v/>
      </c>
    </row>
    <row r="4405" spans="1:1" x14ac:dyDescent="0.25">
      <c r="A4405" t="str">
        <f t="shared" si="68"/>
        <v/>
      </c>
    </row>
    <row r="4406" spans="1:1" x14ac:dyDescent="0.25">
      <c r="A4406" t="str">
        <f t="shared" si="68"/>
        <v/>
      </c>
    </row>
    <row r="4407" spans="1:1" x14ac:dyDescent="0.25">
      <c r="A4407" t="str">
        <f t="shared" si="68"/>
        <v/>
      </c>
    </row>
    <row r="4408" spans="1:1" x14ac:dyDescent="0.25">
      <c r="A4408" t="str">
        <f t="shared" si="68"/>
        <v/>
      </c>
    </row>
    <row r="4409" spans="1:1" x14ac:dyDescent="0.25">
      <c r="A4409" t="str">
        <f t="shared" si="68"/>
        <v/>
      </c>
    </row>
    <row r="4410" spans="1:1" x14ac:dyDescent="0.25">
      <c r="A4410" t="str">
        <f t="shared" si="68"/>
        <v/>
      </c>
    </row>
    <row r="4411" spans="1:1" x14ac:dyDescent="0.25">
      <c r="A4411" t="str">
        <f t="shared" si="68"/>
        <v/>
      </c>
    </row>
    <row r="4412" spans="1:1" x14ac:dyDescent="0.25">
      <c r="A4412" t="str">
        <f t="shared" si="68"/>
        <v/>
      </c>
    </row>
    <row r="4413" spans="1:1" x14ac:dyDescent="0.25">
      <c r="A4413" t="str">
        <f t="shared" si="68"/>
        <v/>
      </c>
    </row>
    <row r="4414" spans="1:1" x14ac:dyDescent="0.25">
      <c r="A4414" t="str">
        <f t="shared" si="68"/>
        <v/>
      </c>
    </row>
    <row r="4415" spans="1:1" x14ac:dyDescent="0.25">
      <c r="A4415" t="str">
        <f t="shared" si="68"/>
        <v/>
      </c>
    </row>
    <row r="4416" spans="1:1" x14ac:dyDescent="0.25">
      <c r="A4416" t="str">
        <f t="shared" si="68"/>
        <v/>
      </c>
    </row>
    <row r="4417" spans="1:1" x14ac:dyDescent="0.25">
      <c r="A4417" t="str">
        <f t="shared" si="68"/>
        <v/>
      </c>
    </row>
    <row r="4418" spans="1:1" x14ac:dyDescent="0.25">
      <c r="A4418" t="str">
        <f t="shared" si="68"/>
        <v/>
      </c>
    </row>
    <row r="4419" spans="1:1" x14ac:dyDescent="0.25">
      <c r="A4419" t="str">
        <f t="shared" ref="A4419:A4482" si="69">CONCATENATE(B4419,C4419,D4419,E4419)</f>
        <v/>
      </c>
    </row>
    <row r="4420" spans="1:1" x14ac:dyDescent="0.25">
      <c r="A4420" t="str">
        <f t="shared" si="69"/>
        <v/>
      </c>
    </row>
    <row r="4421" spans="1:1" x14ac:dyDescent="0.25">
      <c r="A4421" t="str">
        <f t="shared" si="69"/>
        <v/>
      </c>
    </row>
    <row r="4422" spans="1:1" x14ac:dyDescent="0.25">
      <c r="A4422" t="str">
        <f t="shared" si="69"/>
        <v/>
      </c>
    </row>
    <row r="4423" spans="1:1" x14ac:dyDescent="0.25">
      <c r="A4423" t="str">
        <f t="shared" si="69"/>
        <v/>
      </c>
    </row>
    <row r="4424" spans="1:1" x14ac:dyDescent="0.25">
      <c r="A4424" t="str">
        <f t="shared" si="69"/>
        <v/>
      </c>
    </row>
    <row r="4425" spans="1:1" x14ac:dyDescent="0.25">
      <c r="A4425" t="str">
        <f t="shared" si="69"/>
        <v/>
      </c>
    </row>
    <row r="4426" spans="1:1" x14ac:dyDescent="0.25">
      <c r="A4426" t="str">
        <f t="shared" si="69"/>
        <v/>
      </c>
    </row>
    <row r="4427" spans="1:1" x14ac:dyDescent="0.25">
      <c r="A4427" t="str">
        <f t="shared" si="69"/>
        <v/>
      </c>
    </row>
    <row r="4428" spans="1:1" x14ac:dyDescent="0.25">
      <c r="A4428" t="str">
        <f t="shared" si="69"/>
        <v/>
      </c>
    </row>
    <row r="4429" spans="1:1" x14ac:dyDescent="0.25">
      <c r="A4429" t="str">
        <f t="shared" si="69"/>
        <v/>
      </c>
    </row>
    <row r="4430" spans="1:1" x14ac:dyDescent="0.25">
      <c r="A4430" t="str">
        <f t="shared" si="69"/>
        <v/>
      </c>
    </row>
    <row r="4431" spans="1:1" x14ac:dyDescent="0.25">
      <c r="A4431" t="str">
        <f t="shared" si="69"/>
        <v/>
      </c>
    </row>
    <row r="4432" spans="1:1" x14ac:dyDescent="0.25">
      <c r="A4432" t="str">
        <f t="shared" si="69"/>
        <v/>
      </c>
    </row>
    <row r="4433" spans="1:1" x14ac:dyDescent="0.25">
      <c r="A4433" t="str">
        <f t="shared" si="69"/>
        <v/>
      </c>
    </row>
    <row r="4434" spans="1:1" x14ac:dyDescent="0.25">
      <c r="A4434" t="str">
        <f t="shared" si="69"/>
        <v/>
      </c>
    </row>
    <row r="4435" spans="1:1" x14ac:dyDescent="0.25">
      <c r="A4435" t="str">
        <f t="shared" si="69"/>
        <v/>
      </c>
    </row>
    <row r="4436" spans="1:1" x14ac:dyDescent="0.25">
      <c r="A4436" t="str">
        <f t="shared" si="69"/>
        <v/>
      </c>
    </row>
    <row r="4437" spans="1:1" x14ac:dyDescent="0.25">
      <c r="A4437" t="str">
        <f t="shared" si="69"/>
        <v/>
      </c>
    </row>
    <row r="4438" spans="1:1" x14ac:dyDescent="0.25">
      <c r="A4438" t="str">
        <f t="shared" si="69"/>
        <v/>
      </c>
    </row>
    <row r="4439" spans="1:1" x14ac:dyDescent="0.25">
      <c r="A4439" t="str">
        <f t="shared" si="69"/>
        <v/>
      </c>
    </row>
    <row r="4440" spans="1:1" x14ac:dyDescent="0.25">
      <c r="A4440" t="str">
        <f t="shared" si="69"/>
        <v/>
      </c>
    </row>
    <row r="4441" spans="1:1" x14ac:dyDescent="0.25">
      <c r="A4441" t="str">
        <f t="shared" si="69"/>
        <v/>
      </c>
    </row>
    <row r="4442" spans="1:1" x14ac:dyDescent="0.25">
      <c r="A4442" t="str">
        <f t="shared" si="69"/>
        <v/>
      </c>
    </row>
    <row r="4443" spans="1:1" x14ac:dyDescent="0.25">
      <c r="A4443" t="str">
        <f t="shared" si="69"/>
        <v/>
      </c>
    </row>
    <row r="4444" spans="1:1" x14ac:dyDescent="0.25">
      <c r="A4444" t="str">
        <f t="shared" si="69"/>
        <v/>
      </c>
    </row>
    <row r="4445" spans="1:1" x14ac:dyDescent="0.25">
      <c r="A4445" t="str">
        <f t="shared" si="69"/>
        <v/>
      </c>
    </row>
    <row r="4446" spans="1:1" x14ac:dyDescent="0.25">
      <c r="A4446" t="str">
        <f t="shared" si="69"/>
        <v/>
      </c>
    </row>
    <row r="4447" spans="1:1" x14ac:dyDescent="0.25">
      <c r="A4447" t="str">
        <f t="shared" si="69"/>
        <v/>
      </c>
    </row>
    <row r="4448" spans="1:1" x14ac:dyDescent="0.25">
      <c r="A4448" t="str">
        <f t="shared" si="69"/>
        <v/>
      </c>
    </row>
    <row r="4449" spans="1:1" x14ac:dyDescent="0.25">
      <c r="A4449" t="str">
        <f t="shared" si="69"/>
        <v/>
      </c>
    </row>
    <row r="4450" spans="1:1" x14ac:dyDescent="0.25">
      <c r="A4450" t="str">
        <f t="shared" si="69"/>
        <v/>
      </c>
    </row>
    <row r="4451" spans="1:1" x14ac:dyDescent="0.25">
      <c r="A4451" t="str">
        <f t="shared" si="69"/>
        <v/>
      </c>
    </row>
    <row r="4452" spans="1:1" x14ac:dyDescent="0.25">
      <c r="A4452" t="str">
        <f t="shared" si="69"/>
        <v/>
      </c>
    </row>
    <row r="4453" spans="1:1" x14ac:dyDescent="0.25">
      <c r="A4453" t="str">
        <f t="shared" si="69"/>
        <v/>
      </c>
    </row>
    <row r="4454" spans="1:1" x14ac:dyDescent="0.25">
      <c r="A4454" t="str">
        <f t="shared" si="69"/>
        <v/>
      </c>
    </row>
    <row r="4455" spans="1:1" x14ac:dyDescent="0.25">
      <c r="A4455" t="str">
        <f t="shared" si="69"/>
        <v/>
      </c>
    </row>
    <row r="4456" spans="1:1" x14ac:dyDescent="0.25">
      <c r="A4456" t="str">
        <f t="shared" si="69"/>
        <v/>
      </c>
    </row>
    <row r="4457" spans="1:1" x14ac:dyDescent="0.25">
      <c r="A4457" t="str">
        <f t="shared" si="69"/>
        <v/>
      </c>
    </row>
    <row r="4458" spans="1:1" x14ac:dyDescent="0.25">
      <c r="A4458" t="str">
        <f t="shared" si="69"/>
        <v/>
      </c>
    </row>
    <row r="4459" spans="1:1" x14ac:dyDescent="0.25">
      <c r="A4459" t="str">
        <f t="shared" si="69"/>
        <v/>
      </c>
    </row>
    <row r="4460" spans="1:1" x14ac:dyDescent="0.25">
      <c r="A4460" t="str">
        <f t="shared" si="69"/>
        <v/>
      </c>
    </row>
    <row r="4461" spans="1:1" x14ac:dyDescent="0.25">
      <c r="A4461" t="str">
        <f t="shared" si="69"/>
        <v/>
      </c>
    </row>
    <row r="4462" spans="1:1" x14ac:dyDescent="0.25">
      <c r="A4462" t="str">
        <f t="shared" si="69"/>
        <v/>
      </c>
    </row>
    <row r="4463" spans="1:1" x14ac:dyDescent="0.25">
      <c r="A4463" t="str">
        <f t="shared" si="69"/>
        <v/>
      </c>
    </row>
    <row r="4464" spans="1:1" x14ac:dyDescent="0.25">
      <c r="A4464" t="str">
        <f t="shared" si="69"/>
        <v/>
      </c>
    </row>
    <row r="4465" spans="1:1" x14ac:dyDescent="0.25">
      <c r="A4465" t="str">
        <f t="shared" si="69"/>
        <v/>
      </c>
    </row>
    <row r="4466" spans="1:1" x14ac:dyDescent="0.25">
      <c r="A4466" t="str">
        <f t="shared" si="69"/>
        <v/>
      </c>
    </row>
    <row r="4467" spans="1:1" x14ac:dyDescent="0.25">
      <c r="A4467" t="str">
        <f t="shared" si="69"/>
        <v/>
      </c>
    </row>
    <row r="4468" spans="1:1" x14ac:dyDescent="0.25">
      <c r="A4468" t="str">
        <f t="shared" si="69"/>
        <v/>
      </c>
    </row>
    <row r="4469" spans="1:1" x14ac:dyDescent="0.25">
      <c r="A4469" t="str">
        <f t="shared" si="69"/>
        <v/>
      </c>
    </row>
    <row r="4470" spans="1:1" x14ac:dyDescent="0.25">
      <c r="A4470" t="str">
        <f t="shared" si="69"/>
        <v/>
      </c>
    </row>
    <row r="4471" spans="1:1" x14ac:dyDescent="0.25">
      <c r="A4471" t="str">
        <f t="shared" si="69"/>
        <v/>
      </c>
    </row>
    <row r="4472" spans="1:1" x14ac:dyDescent="0.25">
      <c r="A4472" t="str">
        <f t="shared" si="69"/>
        <v/>
      </c>
    </row>
    <row r="4473" spans="1:1" x14ac:dyDescent="0.25">
      <c r="A4473" t="str">
        <f t="shared" si="69"/>
        <v/>
      </c>
    </row>
    <row r="4474" spans="1:1" x14ac:dyDescent="0.25">
      <c r="A4474" t="str">
        <f t="shared" si="69"/>
        <v/>
      </c>
    </row>
    <row r="4475" spans="1:1" x14ac:dyDescent="0.25">
      <c r="A4475" t="str">
        <f t="shared" si="69"/>
        <v/>
      </c>
    </row>
    <row r="4476" spans="1:1" x14ac:dyDescent="0.25">
      <c r="A4476" t="str">
        <f t="shared" si="69"/>
        <v/>
      </c>
    </row>
    <row r="4477" spans="1:1" x14ac:dyDescent="0.25">
      <c r="A4477" t="str">
        <f t="shared" si="69"/>
        <v/>
      </c>
    </row>
    <row r="4478" spans="1:1" x14ac:dyDescent="0.25">
      <c r="A4478" t="str">
        <f t="shared" si="69"/>
        <v/>
      </c>
    </row>
    <row r="4479" spans="1:1" x14ac:dyDescent="0.25">
      <c r="A4479" t="str">
        <f t="shared" si="69"/>
        <v/>
      </c>
    </row>
    <row r="4480" spans="1:1" x14ac:dyDescent="0.25">
      <c r="A4480" t="str">
        <f t="shared" si="69"/>
        <v/>
      </c>
    </row>
    <row r="4481" spans="1:1" x14ac:dyDescent="0.25">
      <c r="A4481" t="str">
        <f t="shared" si="69"/>
        <v/>
      </c>
    </row>
    <row r="4482" spans="1:1" x14ac:dyDescent="0.25">
      <c r="A4482" t="str">
        <f t="shared" si="69"/>
        <v/>
      </c>
    </row>
    <row r="4483" spans="1:1" x14ac:dyDescent="0.25">
      <c r="A4483" t="str">
        <f t="shared" ref="A4483:A4546" si="70">CONCATENATE(B4483,C4483,D4483,E4483)</f>
        <v/>
      </c>
    </row>
    <row r="4484" spans="1:1" x14ac:dyDescent="0.25">
      <c r="A4484" t="str">
        <f t="shared" si="70"/>
        <v/>
      </c>
    </row>
    <row r="4485" spans="1:1" x14ac:dyDescent="0.25">
      <c r="A4485" t="str">
        <f t="shared" si="70"/>
        <v/>
      </c>
    </row>
    <row r="4486" spans="1:1" x14ac:dyDescent="0.25">
      <c r="A4486" t="str">
        <f t="shared" si="70"/>
        <v/>
      </c>
    </row>
    <row r="4487" spans="1:1" x14ac:dyDescent="0.25">
      <c r="A4487" t="str">
        <f t="shared" si="70"/>
        <v/>
      </c>
    </row>
    <row r="4488" spans="1:1" x14ac:dyDescent="0.25">
      <c r="A4488" t="str">
        <f t="shared" si="70"/>
        <v/>
      </c>
    </row>
    <row r="4489" spans="1:1" x14ac:dyDescent="0.25">
      <c r="A4489" t="str">
        <f t="shared" si="70"/>
        <v/>
      </c>
    </row>
    <row r="4490" spans="1:1" x14ac:dyDescent="0.25">
      <c r="A4490" t="str">
        <f t="shared" si="70"/>
        <v/>
      </c>
    </row>
    <row r="4491" spans="1:1" x14ac:dyDescent="0.25">
      <c r="A4491" t="str">
        <f t="shared" si="70"/>
        <v/>
      </c>
    </row>
    <row r="4492" spans="1:1" x14ac:dyDescent="0.25">
      <c r="A4492" t="str">
        <f t="shared" si="70"/>
        <v/>
      </c>
    </row>
    <row r="4493" spans="1:1" x14ac:dyDescent="0.25">
      <c r="A4493" t="str">
        <f t="shared" si="70"/>
        <v/>
      </c>
    </row>
    <row r="4494" spans="1:1" x14ac:dyDescent="0.25">
      <c r="A4494" t="str">
        <f t="shared" si="70"/>
        <v/>
      </c>
    </row>
    <row r="4495" spans="1:1" x14ac:dyDescent="0.25">
      <c r="A4495" t="str">
        <f t="shared" si="70"/>
        <v/>
      </c>
    </row>
    <row r="4496" spans="1:1" x14ac:dyDescent="0.25">
      <c r="A4496" t="str">
        <f t="shared" si="70"/>
        <v/>
      </c>
    </row>
    <row r="4497" spans="1:1" x14ac:dyDescent="0.25">
      <c r="A4497" t="str">
        <f t="shared" si="70"/>
        <v/>
      </c>
    </row>
    <row r="4498" spans="1:1" x14ac:dyDescent="0.25">
      <c r="A4498" t="str">
        <f t="shared" si="70"/>
        <v/>
      </c>
    </row>
    <row r="4499" spans="1:1" x14ac:dyDescent="0.25">
      <c r="A4499" t="str">
        <f t="shared" si="70"/>
        <v/>
      </c>
    </row>
    <row r="4500" spans="1:1" x14ac:dyDescent="0.25">
      <c r="A4500" t="str">
        <f t="shared" si="70"/>
        <v/>
      </c>
    </row>
    <row r="4501" spans="1:1" x14ac:dyDescent="0.25">
      <c r="A4501" t="str">
        <f t="shared" si="70"/>
        <v/>
      </c>
    </row>
    <row r="4502" spans="1:1" x14ac:dyDescent="0.25">
      <c r="A4502" t="str">
        <f t="shared" si="70"/>
        <v/>
      </c>
    </row>
    <row r="4503" spans="1:1" x14ac:dyDescent="0.25">
      <c r="A4503" t="str">
        <f t="shared" si="70"/>
        <v/>
      </c>
    </row>
    <row r="4504" spans="1:1" x14ac:dyDescent="0.25">
      <c r="A4504" t="str">
        <f t="shared" si="70"/>
        <v/>
      </c>
    </row>
    <row r="4505" spans="1:1" x14ac:dyDescent="0.25">
      <c r="A4505" t="str">
        <f t="shared" si="70"/>
        <v/>
      </c>
    </row>
    <row r="4506" spans="1:1" x14ac:dyDescent="0.25">
      <c r="A4506" t="str">
        <f t="shared" si="70"/>
        <v/>
      </c>
    </row>
    <row r="4507" spans="1:1" x14ac:dyDescent="0.25">
      <c r="A4507" t="str">
        <f t="shared" si="70"/>
        <v/>
      </c>
    </row>
    <row r="4508" spans="1:1" x14ac:dyDescent="0.25">
      <c r="A4508" t="str">
        <f t="shared" si="70"/>
        <v/>
      </c>
    </row>
    <row r="4509" spans="1:1" x14ac:dyDescent="0.25">
      <c r="A4509" t="str">
        <f t="shared" si="70"/>
        <v/>
      </c>
    </row>
    <row r="4510" spans="1:1" x14ac:dyDescent="0.25">
      <c r="A4510" t="str">
        <f t="shared" si="70"/>
        <v/>
      </c>
    </row>
    <row r="4511" spans="1:1" x14ac:dyDescent="0.25">
      <c r="A4511" t="str">
        <f t="shared" si="70"/>
        <v/>
      </c>
    </row>
    <row r="4512" spans="1:1" x14ac:dyDescent="0.25">
      <c r="A4512" t="str">
        <f t="shared" si="70"/>
        <v/>
      </c>
    </row>
    <row r="4513" spans="1:1" x14ac:dyDescent="0.25">
      <c r="A4513" t="str">
        <f t="shared" si="70"/>
        <v/>
      </c>
    </row>
    <row r="4514" spans="1:1" x14ac:dyDescent="0.25">
      <c r="A4514" t="str">
        <f t="shared" si="70"/>
        <v/>
      </c>
    </row>
    <row r="4515" spans="1:1" x14ac:dyDescent="0.25">
      <c r="A4515" t="str">
        <f t="shared" si="70"/>
        <v/>
      </c>
    </row>
    <row r="4516" spans="1:1" x14ac:dyDescent="0.25">
      <c r="A4516" t="str">
        <f t="shared" si="70"/>
        <v/>
      </c>
    </row>
    <row r="4517" spans="1:1" x14ac:dyDescent="0.25">
      <c r="A4517" t="str">
        <f t="shared" si="70"/>
        <v/>
      </c>
    </row>
    <row r="4518" spans="1:1" x14ac:dyDescent="0.25">
      <c r="A4518" t="str">
        <f t="shared" si="70"/>
        <v/>
      </c>
    </row>
    <row r="4519" spans="1:1" x14ac:dyDescent="0.25">
      <c r="A4519" t="str">
        <f t="shared" si="70"/>
        <v/>
      </c>
    </row>
    <row r="4520" spans="1:1" x14ac:dyDescent="0.25">
      <c r="A4520" t="str">
        <f t="shared" si="70"/>
        <v/>
      </c>
    </row>
    <row r="4521" spans="1:1" x14ac:dyDescent="0.25">
      <c r="A4521" t="str">
        <f t="shared" si="70"/>
        <v/>
      </c>
    </row>
    <row r="4522" spans="1:1" x14ac:dyDescent="0.25">
      <c r="A4522" t="str">
        <f t="shared" si="70"/>
        <v/>
      </c>
    </row>
    <row r="4523" spans="1:1" x14ac:dyDescent="0.25">
      <c r="A4523" t="str">
        <f t="shared" si="70"/>
        <v/>
      </c>
    </row>
    <row r="4524" spans="1:1" x14ac:dyDescent="0.25">
      <c r="A4524" t="str">
        <f t="shared" si="70"/>
        <v/>
      </c>
    </row>
    <row r="4525" spans="1:1" x14ac:dyDescent="0.25">
      <c r="A4525" t="str">
        <f t="shared" si="70"/>
        <v/>
      </c>
    </row>
    <row r="4526" spans="1:1" x14ac:dyDescent="0.25">
      <c r="A4526" t="str">
        <f t="shared" si="70"/>
        <v/>
      </c>
    </row>
    <row r="4527" spans="1:1" x14ac:dyDescent="0.25">
      <c r="A4527" t="str">
        <f t="shared" si="70"/>
        <v/>
      </c>
    </row>
    <row r="4528" spans="1:1" x14ac:dyDescent="0.25">
      <c r="A4528" t="str">
        <f t="shared" si="70"/>
        <v/>
      </c>
    </row>
    <row r="4529" spans="1:1" x14ac:dyDescent="0.25">
      <c r="A4529" t="str">
        <f t="shared" si="70"/>
        <v/>
      </c>
    </row>
    <row r="4530" spans="1:1" x14ac:dyDescent="0.25">
      <c r="A4530" t="str">
        <f t="shared" si="70"/>
        <v/>
      </c>
    </row>
    <row r="4531" spans="1:1" x14ac:dyDescent="0.25">
      <c r="A4531" t="str">
        <f t="shared" si="70"/>
        <v/>
      </c>
    </row>
    <row r="4532" spans="1:1" x14ac:dyDescent="0.25">
      <c r="A4532" t="str">
        <f t="shared" si="70"/>
        <v/>
      </c>
    </row>
    <row r="4533" spans="1:1" x14ac:dyDescent="0.25">
      <c r="A4533" t="str">
        <f t="shared" si="70"/>
        <v/>
      </c>
    </row>
    <row r="4534" spans="1:1" x14ac:dyDescent="0.25">
      <c r="A4534" t="str">
        <f t="shared" si="70"/>
        <v/>
      </c>
    </row>
    <row r="4535" spans="1:1" x14ac:dyDescent="0.25">
      <c r="A4535" t="str">
        <f t="shared" si="70"/>
        <v/>
      </c>
    </row>
    <row r="4536" spans="1:1" x14ac:dyDescent="0.25">
      <c r="A4536" t="str">
        <f t="shared" si="70"/>
        <v/>
      </c>
    </row>
    <row r="4537" spans="1:1" x14ac:dyDescent="0.25">
      <c r="A4537" t="str">
        <f t="shared" si="70"/>
        <v/>
      </c>
    </row>
    <row r="4538" spans="1:1" x14ac:dyDescent="0.25">
      <c r="A4538" t="str">
        <f t="shared" si="70"/>
        <v/>
      </c>
    </row>
    <row r="4539" spans="1:1" x14ac:dyDescent="0.25">
      <c r="A4539" t="str">
        <f t="shared" si="70"/>
        <v/>
      </c>
    </row>
    <row r="4540" spans="1:1" x14ac:dyDescent="0.25">
      <c r="A4540" t="str">
        <f t="shared" si="70"/>
        <v/>
      </c>
    </row>
    <row r="4541" spans="1:1" x14ac:dyDescent="0.25">
      <c r="A4541" t="str">
        <f t="shared" si="70"/>
        <v/>
      </c>
    </row>
    <row r="4542" spans="1:1" x14ac:dyDescent="0.25">
      <c r="A4542" t="str">
        <f t="shared" si="70"/>
        <v/>
      </c>
    </row>
    <row r="4543" spans="1:1" x14ac:dyDescent="0.25">
      <c r="A4543" t="str">
        <f t="shared" si="70"/>
        <v/>
      </c>
    </row>
    <row r="4544" spans="1:1" x14ac:dyDescent="0.25">
      <c r="A4544" t="str">
        <f t="shared" si="70"/>
        <v/>
      </c>
    </row>
    <row r="4545" spans="1:1" x14ac:dyDescent="0.25">
      <c r="A4545" t="str">
        <f t="shared" si="70"/>
        <v/>
      </c>
    </row>
    <row r="4546" spans="1:1" x14ac:dyDescent="0.25">
      <c r="A4546" t="str">
        <f t="shared" si="70"/>
        <v/>
      </c>
    </row>
    <row r="4547" spans="1:1" x14ac:dyDescent="0.25">
      <c r="A4547" t="str">
        <f t="shared" ref="A4547:A4610" si="71">CONCATENATE(B4547,C4547,D4547,E4547)</f>
        <v/>
      </c>
    </row>
    <row r="4548" spans="1:1" x14ac:dyDescent="0.25">
      <c r="A4548" t="str">
        <f t="shared" si="71"/>
        <v/>
      </c>
    </row>
    <row r="4549" spans="1:1" x14ac:dyDescent="0.25">
      <c r="A4549" t="str">
        <f t="shared" si="71"/>
        <v/>
      </c>
    </row>
    <row r="4550" spans="1:1" x14ac:dyDescent="0.25">
      <c r="A4550" t="str">
        <f t="shared" si="71"/>
        <v/>
      </c>
    </row>
    <row r="4551" spans="1:1" x14ac:dyDescent="0.25">
      <c r="A4551" t="str">
        <f t="shared" si="71"/>
        <v/>
      </c>
    </row>
    <row r="4552" spans="1:1" x14ac:dyDescent="0.25">
      <c r="A4552" t="str">
        <f t="shared" si="71"/>
        <v/>
      </c>
    </row>
    <row r="4553" spans="1:1" x14ac:dyDescent="0.25">
      <c r="A4553" t="str">
        <f t="shared" si="71"/>
        <v/>
      </c>
    </row>
    <row r="4554" spans="1:1" x14ac:dyDescent="0.25">
      <c r="A4554" t="str">
        <f t="shared" si="71"/>
        <v/>
      </c>
    </row>
    <row r="4555" spans="1:1" x14ac:dyDescent="0.25">
      <c r="A4555" t="str">
        <f t="shared" si="71"/>
        <v/>
      </c>
    </row>
    <row r="4556" spans="1:1" x14ac:dyDescent="0.25">
      <c r="A4556" t="str">
        <f t="shared" si="71"/>
        <v/>
      </c>
    </row>
    <row r="4557" spans="1:1" x14ac:dyDescent="0.25">
      <c r="A4557" t="str">
        <f t="shared" si="71"/>
        <v/>
      </c>
    </row>
    <row r="4558" spans="1:1" x14ac:dyDescent="0.25">
      <c r="A4558" t="str">
        <f t="shared" si="71"/>
        <v/>
      </c>
    </row>
    <row r="4559" spans="1:1" x14ac:dyDescent="0.25">
      <c r="A4559" t="str">
        <f t="shared" si="71"/>
        <v/>
      </c>
    </row>
    <row r="4560" spans="1:1" x14ac:dyDescent="0.25">
      <c r="A4560" t="str">
        <f t="shared" si="71"/>
        <v/>
      </c>
    </row>
    <row r="4561" spans="1:1" x14ac:dyDescent="0.25">
      <c r="A4561" t="str">
        <f t="shared" si="71"/>
        <v/>
      </c>
    </row>
    <row r="4562" spans="1:1" x14ac:dyDescent="0.25">
      <c r="A4562" t="str">
        <f t="shared" si="71"/>
        <v/>
      </c>
    </row>
    <row r="4563" spans="1:1" x14ac:dyDescent="0.25">
      <c r="A4563" t="str">
        <f t="shared" si="71"/>
        <v/>
      </c>
    </row>
    <row r="4564" spans="1:1" x14ac:dyDescent="0.25">
      <c r="A4564" t="str">
        <f t="shared" si="71"/>
        <v/>
      </c>
    </row>
    <row r="4565" spans="1:1" x14ac:dyDescent="0.25">
      <c r="A4565" t="str">
        <f t="shared" si="71"/>
        <v/>
      </c>
    </row>
    <row r="4566" spans="1:1" x14ac:dyDescent="0.25">
      <c r="A4566" t="str">
        <f t="shared" si="71"/>
        <v/>
      </c>
    </row>
    <row r="4567" spans="1:1" x14ac:dyDescent="0.25">
      <c r="A4567" t="str">
        <f t="shared" si="71"/>
        <v/>
      </c>
    </row>
    <row r="4568" spans="1:1" x14ac:dyDescent="0.25">
      <c r="A4568" t="str">
        <f t="shared" si="71"/>
        <v/>
      </c>
    </row>
    <row r="4569" spans="1:1" x14ac:dyDescent="0.25">
      <c r="A4569" t="str">
        <f t="shared" si="71"/>
        <v/>
      </c>
    </row>
    <row r="4570" spans="1:1" x14ac:dyDescent="0.25">
      <c r="A4570" t="str">
        <f t="shared" si="71"/>
        <v/>
      </c>
    </row>
    <row r="4571" spans="1:1" x14ac:dyDescent="0.25">
      <c r="A4571" t="str">
        <f t="shared" si="71"/>
        <v/>
      </c>
    </row>
    <row r="4572" spans="1:1" x14ac:dyDescent="0.25">
      <c r="A4572" t="str">
        <f t="shared" si="71"/>
        <v/>
      </c>
    </row>
    <row r="4573" spans="1:1" x14ac:dyDescent="0.25">
      <c r="A4573" t="str">
        <f t="shared" si="71"/>
        <v/>
      </c>
    </row>
    <row r="4574" spans="1:1" x14ac:dyDescent="0.25">
      <c r="A4574" t="str">
        <f t="shared" si="71"/>
        <v/>
      </c>
    </row>
    <row r="4575" spans="1:1" x14ac:dyDescent="0.25">
      <c r="A4575" t="str">
        <f t="shared" si="71"/>
        <v/>
      </c>
    </row>
    <row r="4576" spans="1:1" x14ac:dyDescent="0.25">
      <c r="A4576" t="str">
        <f t="shared" si="71"/>
        <v/>
      </c>
    </row>
    <row r="4577" spans="1:1" x14ac:dyDescent="0.25">
      <c r="A4577" t="str">
        <f t="shared" si="71"/>
        <v/>
      </c>
    </row>
    <row r="4578" spans="1:1" x14ac:dyDescent="0.25">
      <c r="A4578" t="str">
        <f t="shared" si="71"/>
        <v/>
      </c>
    </row>
    <row r="4579" spans="1:1" x14ac:dyDescent="0.25">
      <c r="A4579" t="str">
        <f t="shared" si="71"/>
        <v/>
      </c>
    </row>
    <row r="4580" spans="1:1" x14ac:dyDescent="0.25">
      <c r="A4580" t="str">
        <f t="shared" si="71"/>
        <v/>
      </c>
    </row>
    <row r="4581" spans="1:1" x14ac:dyDescent="0.25">
      <c r="A4581" t="str">
        <f t="shared" si="71"/>
        <v/>
      </c>
    </row>
    <row r="4582" spans="1:1" x14ac:dyDescent="0.25">
      <c r="A4582" t="str">
        <f t="shared" si="71"/>
        <v/>
      </c>
    </row>
    <row r="4583" spans="1:1" x14ac:dyDescent="0.25">
      <c r="A4583" t="str">
        <f t="shared" si="71"/>
        <v/>
      </c>
    </row>
    <row r="4584" spans="1:1" x14ac:dyDescent="0.25">
      <c r="A4584" t="str">
        <f t="shared" si="71"/>
        <v/>
      </c>
    </row>
    <row r="4585" spans="1:1" x14ac:dyDescent="0.25">
      <c r="A4585" t="str">
        <f t="shared" si="71"/>
        <v/>
      </c>
    </row>
    <row r="4586" spans="1:1" x14ac:dyDescent="0.25">
      <c r="A4586" t="str">
        <f t="shared" si="71"/>
        <v/>
      </c>
    </row>
    <row r="4587" spans="1:1" x14ac:dyDescent="0.25">
      <c r="A4587" t="str">
        <f t="shared" si="71"/>
        <v/>
      </c>
    </row>
    <row r="4588" spans="1:1" x14ac:dyDescent="0.25">
      <c r="A4588" t="str">
        <f t="shared" si="71"/>
        <v/>
      </c>
    </row>
    <row r="4589" spans="1:1" x14ac:dyDescent="0.25">
      <c r="A4589" t="str">
        <f t="shared" si="71"/>
        <v/>
      </c>
    </row>
    <row r="4590" spans="1:1" x14ac:dyDescent="0.25">
      <c r="A4590" t="str">
        <f t="shared" si="71"/>
        <v/>
      </c>
    </row>
    <row r="4591" spans="1:1" x14ac:dyDescent="0.25">
      <c r="A4591" t="str">
        <f t="shared" si="71"/>
        <v/>
      </c>
    </row>
    <row r="4592" spans="1:1" x14ac:dyDescent="0.25">
      <c r="A4592" t="str">
        <f t="shared" si="71"/>
        <v/>
      </c>
    </row>
    <row r="4593" spans="1:1" x14ac:dyDescent="0.25">
      <c r="A4593" t="str">
        <f t="shared" si="71"/>
        <v/>
      </c>
    </row>
    <row r="4594" spans="1:1" x14ac:dyDescent="0.25">
      <c r="A4594" t="str">
        <f t="shared" si="71"/>
        <v/>
      </c>
    </row>
    <row r="4595" spans="1:1" x14ac:dyDescent="0.25">
      <c r="A4595" t="str">
        <f t="shared" si="71"/>
        <v/>
      </c>
    </row>
    <row r="4596" spans="1:1" x14ac:dyDescent="0.25">
      <c r="A4596" t="str">
        <f t="shared" si="71"/>
        <v/>
      </c>
    </row>
    <row r="4597" spans="1:1" x14ac:dyDescent="0.25">
      <c r="A4597" t="str">
        <f t="shared" si="71"/>
        <v/>
      </c>
    </row>
    <row r="4598" spans="1:1" x14ac:dyDescent="0.25">
      <c r="A4598" t="str">
        <f t="shared" si="71"/>
        <v/>
      </c>
    </row>
    <row r="4599" spans="1:1" x14ac:dyDescent="0.25">
      <c r="A4599" t="str">
        <f t="shared" si="71"/>
        <v/>
      </c>
    </row>
    <row r="4600" spans="1:1" x14ac:dyDescent="0.25">
      <c r="A4600" t="str">
        <f t="shared" si="71"/>
        <v/>
      </c>
    </row>
    <row r="4601" spans="1:1" x14ac:dyDescent="0.25">
      <c r="A4601" t="str">
        <f t="shared" si="71"/>
        <v/>
      </c>
    </row>
    <row r="4602" spans="1:1" x14ac:dyDescent="0.25">
      <c r="A4602" t="str">
        <f t="shared" si="71"/>
        <v/>
      </c>
    </row>
    <row r="4603" spans="1:1" x14ac:dyDescent="0.25">
      <c r="A4603" t="str">
        <f t="shared" si="71"/>
        <v/>
      </c>
    </row>
    <row r="4604" spans="1:1" x14ac:dyDescent="0.25">
      <c r="A4604" t="str">
        <f t="shared" si="71"/>
        <v/>
      </c>
    </row>
    <row r="4605" spans="1:1" x14ac:dyDescent="0.25">
      <c r="A4605" t="str">
        <f t="shared" si="71"/>
        <v/>
      </c>
    </row>
    <row r="4606" spans="1:1" x14ac:dyDescent="0.25">
      <c r="A4606" t="str">
        <f t="shared" si="71"/>
        <v/>
      </c>
    </row>
    <row r="4607" spans="1:1" x14ac:dyDescent="0.25">
      <c r="A4607" t="str">
        <f t="shared" si="71"/>
        <v/>
      </c>
    </row>
    <row r="4608" spans="1:1" x14ac:dyDescent="0.25">
      <c r="A4608" t="str">
        <f t="shared" si="71"/>
        <v/>
      </c>
    </row>
    <row r="4609" spans="1:1" x14ac:dyDescent="0.25">
      <c r="A4609" t="str">
        <f t="shared" si="71"/>
        <v/>
      </c>
    </row>
    <row r="4610" spans="1:1" x14ac:dyDescent="0.25">
      <c r="A4610" t="str">
        <f t="shared" si="71"/>
        <v/>
      </c>
    </row>
    <row r="4611" spans="1:1" x14ac:dyDescent="0.25">
      <c r="A4611" t="str">
        <f t="shared" ref="A4611:A4674" si="72">CONCATENATE(B4611,C4611,D4611,E4611)</f>
        <v/>
      </c>
    </row>
    <row r="4612" spans="1:1" x14ac:dyDescent="0.25">
      <c r="A4612" t="str">
        <f t="shared" si="72"/>
        <v/>
      </c>
    </row>
    <row r="4613" spans="1:1" x14ac:dyDescent="0.25">
      <c r="A4613" t="str">
        <f t="shared" si="72"/>
        <v/>
      </c>
    </row>
    <row r="4614" spans="1:1" x14ac:dyDescent="0.25">
      <c r="A4614" t="str">
        <f t="shared" si="72"/>
        <v/>
      </c>
    </row>
    <row r="4615" spans="1:1" x14ac:dyDescent="0.25">
      <c r="A4615" t="str">
        <f t="shared" si="72"/>
        <v/>
      </c>
    </row>
    <row r="4616" spans="1:1" x14ac:dyDescent="0.25">
      <c r="A4616" t="str">
        <f t="shared" si="72"/>
        <v/>
      </c>
    </row>
    <row r="4617" spans="1:1" x14ac:dyDescent="0.25">
      <c r="A4617" t="str">
        <f t="shared" si="72"/>
        <v/>
      </c>
    </row>
    <row r="4618" spans="1:1" x14ac:dyDescent="0.25">
      <c r="A4618" t="str">
        <f t="shared" si="72"/>
        <v/>
      </c>
    </row>
    <row r="4619" spans="1:1" x14ac:dyDescent="0.25">
      <c r="A4619" t="str">
        <f t="shared" si="72"/>
        <v/>
      </c>
    </row>
    <row r="4620" spans="1:1" x14ac:dyDescent="0.25">
      <c r="A4620" t="str">
        <f t="shared" si="72"/>
        <v/>
      </c>
    </row>
    <row r="4621" spans="1:1" x14ac:dyDescent="0.25">
      <c r="A4621" t="str">
        <f t="shared" si="72"/>
        <v/>
      </c>
    </row>
    <row r="4622" spans="1:1" x14ac:dyDescent="0.25">
      <c r="A4622" t="str">
        <f t="shared" si="72"/>
        <v/>
      </c>
    </row>
    <row r="4623" spans="1:1" x14ac:dyDescent="0.25">
      <c r="A4623" t="str">
        <f t="shared" si="72"/>
        <v/>
      </c>
    </row>
    <row r="4624" spans="1:1" x14ac:dyDescent="0.25">
      <c r="A4624" t="str">
        <f t="shared" si="72"/>
        <v/>
      </c>
    </row>
    <row r="4625" spans="1:1" x14ac:dyDescent="0.25">
      <c r="A4625" t="str">
        <f t="shared" si="72"/>
        <v/>
      </c>
    </row>
    <row r="4626" spans="1:1" x14ac:dyDescent="0.25">
      <c r="A4626" t="str">
        <f t="shared" si="72"/>
        <v/>
      </c>
    </row>
    <row r="4627" spans="1:1" x14ac:dyDescent="0.25">
      <c r="A4627" t="str">
        <f t="shared" si="72"/>
        <v/>
      </c>
    </row>
    <row r="4628" spans="1:1" x14ac:dyDescent="0.25">
      <c r="A4628" t="str">
        <f t="shared" si="72"/>
        <v/>
      </c>
    </row>
    <row r="4629" spans="1:1" x14ac:dyDescent="0.25">
      <c r="A4629" t="str">
        <f t="shared" si="72"/>
        <v/>
      </c>
    </row>
    <row r="4630" spans="1:1" x14ac:dyDescent="0.25">
      <c r="A4630" t="str">
        <f t="shared" si="72"/>
        <v/>
      </c>
    </row>
    <row r="4631" spans="1:1" x14ac:dyDescent="0.25">
      <c r="A4631" t="str">
        <f t="shared" si="72"/>
        <v/>
      </c>
    </row>
    <row r="4632" spans="1:1" x14ac:dyDescent="0.25">
      <c r="A4632" t="str">
        <f t="shared" si="72"/>
        <v/>
      </c>
    </row>
    <row r="4633" spans="1:1" x14ac:dyDescent="0.25">
      <c r="A4633" t="str">
        <f t="shared" si="72"/>
        <v/>
      </c>
    </row>
    <row r="4634" spans="1:1" x14ac:dyDescent="0.25">
      <c r="A4634" t="str">
        <f t="shared" si="72"/>
        <v/>
      </c>
    </row>
    <row r="4635" spans="1:1" x14ac:dyDescent="0.25">
      <c r="A4635" t="str">
        <f t="shared" si="72"/>
        <v/>
      </c>
    </row>
    <row r="4636" spans="1:1" x14ac:dyDescent="0.25">
      <c r="A4636" t="str">
        <f t="shared" si="72"/>
        <v/>
      </c>
    </row>
    <row r="4637" spans="1:1" x14ac:dyDescent="0.25">
      <c r="A4637" t="str">
        <f t="shared" si="72"/>
        <v/>
      </c>
    </row>
    <row r="4638" spans="1:1" x14ac:dyDescent="0.25">
      <c r="A4638" t="str">
        <f t="shared" si="72"/>
        <v/>
      </c>
    </row>
    <row r="4639" spans="1:1" x14ac:dyDescent="0.25">
      <c r="A4639" t="str">
        <f t="shared" si="72"/>
        <v/>
      </c>
    </row>
    <row r="4640" spans="1:1" x14ac:dyDescent="0.25">
      <c r="A4640" t="str">
        <f t="shared" si="72"/>
        <v/>
      </c>
    </row>
    <row r="4641" spans="1:1" x14ac:dyDescent="0.25">
      <c r="A4641" t="str">
        <f t="shared" si="72"/>
        <v/>
      </c>
    </row>
    <row r="4642" spans="1:1" x14ac:dyDescent="0.25">
      <c r="A4642" t="str">
        <f t="shared" si="72"/>
        <v/>
      </c>
    </row>
    <row r="4643" spans="1:1" x14ac:dyDescent="0.25">
      <c r="A4643" t="str">
        <f t="shared" si="72"/>
        <v/>
      </c>
    </row>
    <row r="4644" spans="1:1" x14ac:dyDescent="0.25">
      <c r="A4644" t="str">
        <f t="shared" si="72"/>
        <v/>
      </c>
    </row>
    <row r="4645" spans="1:1" x14ac:dyDescent="0.25">
      <c r="A4645" t="str">
        <f t="shared" si="72"/>
        <v/>
      </c>
    </row>
    <row r="4646" spans="1:1" x14ac:dyDescent="0.25">
      <c r="A4646" t="str">
        <f t="shared" si="72"/>
        <v/>
      </c>
    </row>
    <row r="4647" spans="1:1" x14ac:dyDescent="0.25">
      <c r="A4647" t="str">
        <f t="shared" si="72"/>
        <v/>
      </c>
    </row>
    <row r="4648" spans="1:1" x14ac:dyDescent="0.25">
      <c r="A4648" t="str">
        <f t="shared" si="72"/>
        <v/>
      </c>
    </row>
    <row r="4649" spans="1:1" x14ac:dyDescent="0.25">
      <c r="A4649" t="str">
        <f t="shared" si="72"/>
        <v/>
      </c>
    </row>
    <row r="4650" spans="1:1" x14ac:dyDescent="0.25">
      <c r="A4650" t="str">
        <f t="shared" si="72"/>
        <v/>
      </c>
    </row>
    <row r="4651" spans="1:1" x14ac:dyDescent="0.25">
      <c r="A4651" t="str">
        <f t="shared" si="72"/>
        <v/>
      </c>
    </row>
    <row r="4652" spans="1:1" x14ac:dyDescent="0.25">
      <c r="A4652" t="str">
        <f t="shared" si="72"/>
        <v/>
      </c>
    </row>
    <row r="4653" spans="1:1" x14ac:dyDescent="0.25">
      <c r="A4653" t="str">
        <f t="shared" si="72"/>
        <v/>
      </c>
    </row>
    <row r="4654" spans="1:1" x14ac:dyDescent="0.25">
      <c r="A4654" t="str">
        <f t="shared" si="72"/>
        <v/>
      </c>
    </row>
    <row r="4655" spans="1:1" x14ac:dyDescent="0.25">
      <c r="A4655" t="str">
        <f t="shared" si="72"/>
        <v/>
      </c>
    </row>
    <row r="4656" spans="1:1" x14ac:dyDescent="0.25">
      <c r="A4656" t="str">
        <f t="shared" si="72"/>
        <v/>
      </c>
    </row>
    <row r="4657" spans="1:1" x14ac:dyDescent="0.25">
      <c r="A4657" t="str">
        <f t="shared" si="72"/>
        <v/>
      </c>
    </row>
    <row r="4658" spans="1:1" x14ac:dyDescent="0.25">
      <c r="A4658" t="str">
        <f t="shared" si="72"/>
        <v/>
      </c>
    </row>
    <row r="4659" spans="1:1" x14ac:dyDescent="0.25">
      <c r="A4659" t="str">
        <f t="shared" si="72"/>
        <v/>
      </c>
    </row>
    <row r="4660" spans="1:1" x14ac:dyDescent="0.25">
      <c r="A4660" t="str">
        <f t="shared" si="72"/>
        <v/>
      </c>
    </row>
    <row r="4661" spans="1:1" x14ac:dyDescent="0.25">
      <c r="A4661" t="str">
        <f t="shared" si="72"/>
        <v/>
      </c>
    </row>
    <row r="4662" spans="1:1" x14ac:dyDescent="0.25">
      <c r="A4662" t="str">
        <f t="shared" si="72"/>
        <v/>
      </c>
    </row>
    <row r="4663" spans="1:1" x14ac:dyDescent="0.25">
      <c r="A4663" t="str">
        <f t="shared" si="72"/>
        <v/>
      </c>
    </row>
    <row r="4664" spans="1:1" x14ac:dyDescent="0.25">
      <c r="A4664" t="str">
        <f t="shared" si="72"/>
        <v/>
      </c>
    </row>
    <row r="4665" spans="1:1" x14ac:dyDescent="0.25">
      <c r="A4665" t="str">
        <f t="shared" si="72"/>
        <v/>
      </c>
    </row>
    <row r="4666" spans="1:1" x14ac:dyDescent="0.25">
      <c r="A4666" t="str">
        <f t="shared" si="72"/>
        <v/>
      </c>
    </row>
    <row r="4667" spans="1:1" x14ac:dyDescent="0.25">
      <c r="A4667" t="str">
        <f t="shared" si="72"/>
        <v/>
      </c>
    </row>
    <row r="4668" spans="1:1" x14ac:dyDescent="0.25">
      <c r="A4668" t="str">
        <f t="shared" si="72"/>
        <v/>
      </c>
    </row>
    <row r="4669" spans="1:1" x14ac:dyDescent="0.25">
      <c r="A4669" t="str">
        <f t="shared" si="72"/>
        <v/>
      </c>
    </row>
    <row r="4670" spans="1:1" x14ac:dyDescent="0.25">
      <c r="A4670" t="str">
        <f t="shared" si="72"/>
        <v/>
      </c>
    </row>
    <row r="4671" spans="1:1" x14ac:dyDescent="0.25">
      <c r="A4671" t="str">
        <f t="shared" si="72"/>
        <v/>
      </c>
    </row>
    <row r="4672" spans="1:1" x14ac:dyDescent="0.25">
      <c r="A4672" t="str">
        <f t="shared" si="72"/>
        <v/>
      </c>
    </row>
    <row r="4673" spans="1:1" x14ac:dyDescent="0.25">
      <c r="A4673" t="str">
        <f t="shared" si="72"/>
        <v/>
      </c>
    </row>
    <row r="4674" spans="1:1" x14ac:dyDescent="0.25">
      <c r="A4674" t="str">
        <f t="shared" si="72"/>
        <v/>
      </c>
    </row>
    <row r="4675" spans="1:1" x14ac:dyDescent="0.25">
      <c r="A4675" t="str">
        <f t="shared" ref="A4675:A4738" si="73">CONCATENATE(B4675,C4675,D4675,E4675)</f>
        <v/>
      </c>
    </row>
    <row r="4676" spans="1:1" x14ac:dyDescent="0.25">
      <c r="A4676" t="str">
        <f t="shared" si="73"/>
        <v/>
      </c>
    </row>
    <row r="4677" spans="1:1" x14ac:dyDescent="0.25">
      <c r="A4677" t="str">
        <f t="shared" si="73"/>
        <v/>
      </c>
    </row>
    <row r="4678" spans="1:1" x14ac:dyDescent="0.25">
      <c r="A4678" t="str">
        <f t="shared" si="73"/>
        <v/>
      </c>
    </row>
    <row r="4679" spans="1:1" x14ac:dyDescent="0.25">
      <c r="A4679" t="str">
        <f t="shared" si="73"/>
        <v/>
      </c>
    </row>
    <row r="4680" spans="1:1" x14ac:dyDescent="0.25">
      <c r="A4680" t="str">
        <f t="shared" si="73"/>
        <v/>
      </c>
    </row>
    <row r="4681" spans="1:1" x14ac:dyDescent="0.25">
      <c r="A4681" t="str">
        <f t="shared" si="73"/>
        <v/>
      </c>
    </row>
    <row r="4682" spans="1:1" x14ac:dyDescent="0.25">
      <c r="A4682" t="str">
        <f t="shared" si="73"/>
        <v/>
      </c>
    </row>
    <row r="4683" spans="1:1" x14ac:dyDescent="0.25">
      <c r="A4683" t="str">
        <f t="shared" si="73"/>
        <v/>
      </c>
    </row>
    <row r="4684" spans="1:1" x14ac:dyDescent="0.25">
      <c r="A4684" t="str">
        <f t="shared" si="73"/>
        <v/>
      </c>
    </row>
    <row r="4685" spans="1:1" x14ac:dyDescent="0.25">
      <c r="A4685" t="str">
        <f t="shared" si="73"/>
        <v/>
      </c>
    </row>
    <row r="4686" spans="1:1" x14ac:dyDescent="0.25">
      <c r="A4686" t="str">
        <f t="shared" si="73"/>
        <v/>
      </c>
    </row>
    <row r="4687" spans="1:1" x14ac:dyDescent="0.25">
      <c r="A4687" t="str">
        <f t="shared" si="73"/>
        <v/>
      </c>
    </row>
    <row r="4688" spans="1:1" x14ac:dyDescent="0.25">
      <c r="A4688" t="str">
        <f t="shared" si="73"/>
        <v/>
      </c>
    </row>
    <row r="4689" spans="1:1" x14ac:dyDescent="0.25">
      <c r="A4689" t="str">
        <f t="shared" si="73"/>
        <v/>
      </c>
    </row>
    <row r="4690" spans="1:1" x14ac:dyDescent="0.25">
      <c r="A4690" t="str">
        <f t="shared" si="73"/>
        <v/>
      </c>
    </row>
    <row r="4691" spans="1:1" x14ac:dyDescent="0.25">
      <c r="A4691" t="str">
        <f t="shared" si="73"/>
        <v/>
      </c>
    </row>
    <row r="4692" spans="1:1" x14ac:dyDescent="0.25">
      <c r="A4692" t="str">
        <f t="shared" si="73"/>
        <v/>
      </c>
    </row>
    <row r="4693" spans="1:1" x14ac:dyDescent="0.25">
      <c r="A4693" t="str">
        <f t="shared" si="73"/>
        <v/>
      </c>
    </row>
    <row r="4694" spans="1:1" x14ac:dyDescent="0.25">
      <c r="A4694" t="str">
        <f t="shared" si="73"/>
        <v/>
      </c>
    </row>
    <row r="4695" spans="1:1" x14ac:dyDescent="0.25">
      <c r="A4695" t="str">
        <f t="shared" si="73"/>
        <v/>
      </c>
    </row>
    <row r="4696" spans="1:1" x14ac:dyDescent="0.25">
      <c r="A4696" t="str">
        <f t="shared" si="73"/>
        <v/>
      </c>
    </row>
    <row r="4697" spans="1:1" x14ac:dyDescent="0.25">
      <c r="A4697" t="str">
        <f t="shared" si="73"/>
        <v/>
      </c>
    </row>
    <row r="4698" spans="1:1" x14ac:dyDescent="0.25">
      <c r="A4698" t="str">
        <f t="shared" si="73"/>
        <v/>
      </c>
    </row>
    <row r="4699" spans="1:1" x14ac:dyDescent="0.25">
      <c r="A4699" t="str">
        <f t="shared" si="73"/>
        <v/>
      </c>
    </row>
    <row r="4700" spans="1:1" x14ac:dyDescent="0.25">
      <c r="A4700" t="str">
        <f t="shared" si="73"/>
        <v/>
      </c>
    </row>
    <row r="4701" spans="1:1" x14ac:dyDescent="0.25">
      <c r="A4701" t="str">
        <f t="shared" si="73"/>
        <v/>
      </c>
    </row>
    <row r="4702" spans="1:1" x14ac:dyDescent="0.25">
      <c r="A4702" t="str">
        <f t="shared" si="73"/>
        <v/>
      </c>
    </row>
    <row r="4703" spans="1:1" x14ac:dyDescent="0.25">
      <c r="A4703" t="str">
        <f t="shared" si="73"/>
        <v/>
      </c>
    </row>
    <row r="4704" spans="1:1" x14ac:dyDescent="0.25">
      <c r="A4704" t="str">
        <f t="shared" si="73"/>
        <v/>
      </c>
    </row>
    <row r="4705" spans="1:1" x14ac:dyDescent="0.25">
      <c r="A4705" t="str">
        <f t="shared" si="73"/>
        <v/>
      </c>
    </row>
    <row r="4706" spans="1:1" x14ac:dyDescent="0.25">
      <c r="A4706" t="str">
        <f t="shared" si="73"/>
        <v/>
      </c>
    </row>
    <row r="4707" spans="1:1" x14ac:dyDescent="0.25">
      <c r="A4707" t="str">
        <f t="shared" si="73"/>
        <v/>
      </c>
    </row>
    <row r="4708" spans="1:1" x14ac:dyDescent="0.25">
      <c r="A4708" t="str">
        <f t="shared" si="73"/>
        <v/>
      </c>
    </row>
    <row r="4709" spans="1:1" x14ac:dyDescent="0.25">
      <c r="A4709" t="str">
        <f t="shared" si="73"/>
        <v/>
      </c>
    </row>
    <row r="4710" spans="1:1" x14ac:dyDescent="0.25">
      <c r="A4710" t="str">
        <f t="shared" si="73"/>
        <v/>
      </c>
    </row>
    <row r="4711" spans="1:1" x14ac:dyDescent="0.25">
      <c r="A4711" t="str">
        <f t="shared" si="73"/>
        <v/>
      </c>
    </row>
    <row r="4712" spans="1:1" x14ac:dyDescent="0.25">
      <c r="A4712" t="str">
        <f t="shared" si="73"/>
        <v/>
      </c>
    </row>
    <row r="4713" spans="1:1" x14ac:dyDescent="0.25">
      <c r="A4713" t="str">
        <f t="shared" si="73"/>
        <v/>
      </c>
    </row>
    <row r="4714" spans="1:1" x14ac:dyDescent="0.25">
      <c r="A4714" t="str">
        <f t="shared" si="73"/>
        <v/>
      </c>
    </row>
    <row r="4715" spans="1:1" x14ac:dyDescent="0.25">
      <c r="A4715" t="str">
        <f t="shared" si="73"/>
        <v/>
      </c>
    </row>
    <row r="4716" spans="1:1" x14ac:dyDescent="0.25">
      <c r="A4716" t="str">
        <f t="shared" si="73"/>
        <v/>
      </c>
    </row>
    <row r="4717" spans="1:1" x14ac:dyDescent="0.25">
      <c r="A4717" t="str">
        <f t="shared" si="73"/>
        <v/>
      </c>
    </row>
    <row r="4718" spans="1:1" x14ac:dyDescent="0.25">
      <c r="A4718" t="str">
        <f t="shared" si="73"/>
        <v/>
      </c>
    </row>
    <row r="4719" spans="1:1" x14ac:dyDescent="0.25">
      <c r="A4719" t="str">
        <f t="shared" si="73"/>
        <v/>
      </c>
    </row>
    <row r="4720" spans="1:1" x14ac:dyDescent="0.25">
      <c r="A4720" t="str">
        <f t="shared" si="73"/>
        <v/>
      </c>
    </row>
    <row r="4721" spans="1:1" x14ac:dyDescent="0.25">
      <c r="A4721" t="str">
        <f t="shared" si="73"/>
        <v/>
      </c>
    </row>
    <row r="4722" spans="1:1" x14ac:dyDescent="0.25">
      <c r="A4722" t="str">
        <f t="shared" si="73"/>
        <v/>
      </c>
    </row>
    <row r="4723" spans="1:1" x14ac:dyDescent="0.25">
      <c r="A4723" t="str">
        <f t="shared" si="73"/>
        <v/>
      </c>
    </row>
    <row r="4724" spans="1:1" x14ac:dyDescent="0.25">
      <c r="A4724" t="str">
        <f t="shared" si="73"/>
        <v/>
      </c>
    </row>
    <row r="4725" spans="1:1" x14ac:dyDescent="0.25">
      <c r="A4725" t="str">
        <f t="shared" si="73"/>
        <v/>
      </c>
    </row>
    <row r="4726" spans="1:1" x14ac:dyDescent="0.25">
      <c r="A4726" t="str">
        <f t="shared" si="73"/>
        <v/>
      </c>
    </row>
    <row r="4727" spans="1:1" x14ac:dyDescent="0.25">
      <c r="A4727" t="str">
        <f t="shared" si="73"/>
        <v/>
      </c>
    </row>
    <row r="4728" spans="1:1" x14ac:dyDescent="0.25">
      <c r="A4728" t="str">
        <f t="shared" si="73"/>
        <v/>
      </c>
    </row>
    <row r="4729" spans="1:1" x14ac:dyDescent="0.25">
      <c r="A4729" t="str">
        <f t="shared" si="73"/>
        <v/>
      </c>
    </row>
    <row r="4730" spans="1:1" x14ac:dyDescent="0.25">
      <c r="A4730" t="str">
        <f t="shared" si="73"/>
        <v/>
      </c>
    </row>
    <row r="4731" spans="1:1" x14ac:dyDescent="0.25">
      <c r="A4731" t="str">
        <f t="shared" si="73"/>
        <v/>
      </c>
    </row>
    <row r="4732" spans="1:1" x14ac:dyDescent="0.25">
      <c r="A4732" t="str">
        <f t="shared" si="73"/>
        <v/>
      </c>
    </row>
    <row r="4733" spans="1:1" x14ac:dyDescent="0.25">
      <c r="A4733" t="str">
        <f t="shared" si="73"/>
        <v/>
      </c>
    </row>
    <row r="4734" spans="1:1" x14ac:dyDescent="0.25">
      <c r="A4734" t="str">
        <f t="shared" si="73"/>
        <v/>
      </c>
    </row>
    <row r="4735" spans="1:1" x14ac:dyDescent="0.25">
      <c r="A4735" t="str">
        <f t="shared" si="73"/>
        <v/>
      </c>
    </row>
    <row r="4736" spans="1:1" x14ac:dyDescent="0.25">
      <c r="A4736" t="str">
        <f t="shared" si="73"/>
        <v/>
      </c>
    </row>
    <row r="4737" spans="1:1" x14ac:dyDescent="0.25">
      <c r="A4737" t="str">
        <f t="shared" si="73"/>
        <v/>
      </c>
    </row>
    <row r="4738" spans="1:1" x14ac:dyDescent="0.25">
      <c r="A4738" t="str">
        <f t="shared" si="73"/>
        <v/>
      </c>
    </row>
    <row r="4739" spans="1:1" x14ac:dyDescent="0.25">
      <c r="A4739" t="str">
        <f t="shared" ref="A4739:A4802" si="74">CONCATENATE(B4739,C4739,D4739,E4739)</f>
        <v/>
      </c>
    </row>
    <row r="4740" spans="1:1" x14ac:dyDescent="0.25">
      <c r="A4740" t="str">
        <f t="shared" si="74"/>
        <v/>
      </c>
    </row>
    <row r="4741" spans="1:1" x14ac:dyDescent="0.25">
      <c r="A4741" t="str">
        <f t="shared" si="74"/>
        <v/>
      </c>
    </row>
    <row r="4742" spans="1:1" x14ac:dyDescent="0.25">
      <c r="A4742" t="str">
        <f t="shared" si="74"/>
        <v/>
      </c>
    </row>
    <row r="4743" spans="1:1" x14ac:dyDescent="0.25">
      <c r="A4743" t="str">
        <f t="shared" si="74"/>
        <v/>
      </c>
    </row>
    <row r="4744" spans="1:1" x14ac:dyDescent="0.25">
      <c r="A4744" t="str">
        <f t="shared" si="74"/>
        <v/>
      </c>
    </row>
    <row r="4745" spans="1:1" x14ac:dyDescent="0.25">
      <c r="A4745" t="str">
        <f t="shared" si="74"/>
        <v/>
      </c>
    </row>
    <row r="4746" spans="1:1" x14ac:dyDescent="0.25">
      <c r="A4746" t="str">
        <f t="shared" si="74"/>
        <v/>
      </c>
    </row>
    <row r="4747" spans="1:1" x14ac:dyDescent="0.25">
      <c r="A4747" t="str">
        <f t="shared" si="74"/>
        <v/>
      </c>
    </row>
    <row r="4748" spans="1:1" x14ac:dyDescent="0.25">
      <c r="A4748" t="str">
        <f t="shared" si="74"/>
        <v/>
      </c>
    </row>
    <row r="4749" spans="1:1" x14ac:dyDescent="0.25">
      <c r="A4749" t="str">
        <f t="shared" si="74"/>
        <v/>
      </c>
    </row>
    <row r="4750" spans="1:1" x14ac:dyDescent="0.25">
      <c r="A4750" t="str">
        <f t="shared" si="74"/>
        <v/>
      </c>
    </row>
    <row r="4751" spans="1:1" x14ac:dyDescent="0.25">
      <c r="A4751" t="str">
        <f t="shared" si="74"/>
        <v/>
      </c>
    </row>
    <row r="4752" spans="1:1" x14ac:dyDescent="0.25">
      <c r="A4752" t="str">
        <f t="shared" si="74"/>
        <v/>
      </c>
    </row>
    <row r="4753" spans="1:1" x14ac:dyDescent="0.25">
      <c r="A4753" t="str">
        <f t="shared" si="74"/>
        <v/>
      </c>
    </row>
    <row r="4754" spans="1:1" x14ac:dyDescent="0.25">
      <c r="A4754" t="str">
        <f t="shared" si="74"/>
        <v/>
      </c>
    </row>
    <row r="4755" spans="1:1" x14ac:dyDescent="0.25">
      <c r="A4755" t="str">
        <f t="shared" si="74"/>
        <v/>
      </c>
    </row>
    <row r="4756" spans="1:1" x14ac:dyDescent="0.25">
      <c r="A4756" t="str">
        <f t="shared" si="74"/>
        <v/>
      </c>
    </row>
    <row r="4757" spans="1:1" x14ac:dyDescent="0.25">
      <c r="A4757" t="str">
        <f t="shared" si="74"/>
        <v/>
      </c>
    </row>
    <row r="4758" spans="1:1" x14ac:dyDescent="0.25">
      <c r="A4758" t="str">
        <f t="shared" si="74"/>
        <v/>
      </c>
    </row>
    <row r="4759" spans="1:1" x14ac:dyDescent="0.25">
      <c r="A4759" t="str">
        <f t="shared" si="74"/>
        <v/>
      </c>
    </row>
    <row r="4760" spans="1:1" x14ac:dyDescent="0.25">
      <c r="A4760" t="str">
        <f t="shared" si="74"/>
        <v/>
      </c>
    </row>
    <row r="4761" spans="1:1" x14ac:dyDescent="0.25">
      <c r="A4761" t="str">
        <f t="shared" si="74"/>
        <v/>
      </c>
    </row>
    <row r="4762" spans="1:1" x14ac:dyDescent="0.25">
      <c r="A4762" t="str">
        <f t="shared" si="74"/>
        <v/>
      </c>
    </row>
    <row r="4763" spans="1:1" x14ac:dyDescent="0.25">
      <c r="A4763" t="str">
        <f t="shared" si="74"/>
        <v/>
      </c>
    </row>
    <row r="4764" spans="1:1" x14ac:dyDescent="0.25">
      <c r="A4764" t="str">
        <f t="shared" si="74"/>
        <v/>
      </c>
    </row>
    <row r="4765" spans="1:1" x14ac:dyDescent="0.25">
      <c r="A4765" t="str">
        <f t="shared" si="74"/>
        <v/>
      </c>
    </row>
    <row r="4766" spans="1:1" x14ac:dyDescent="0.25">
      <c r="A4766" t="str">
        <f t="shared" si="74"/>
        <v/>
      </c>
    </row>
    <row r="4767" spans="1:1" x14ac:dyDescent="0.25">
      <c r="A4767" t="str">
        <f t="shared" si="74"/>
        <v/>
      </c>
    </row>
    <row r="4768" spans="1:1" x14ac:dyDescent="0.25">
      <c r="A4768" t="str">
        <f t="shared" si="74"/>
        <v/>
      </c>
    </row>
    <row r="4769" spans="1:1" x14ac:dyDescent="0.25">
      <c r="A4769" t="str">
        <f t="shared" si="74"/>
        <v/>
      </c>
    </row>
    <row r="4770" spans="1:1" x14ac:dyDescent="0.25">
      <c r="A4770" t="str">
        <f t="shared" si="74"/>
        <v/>
      </c>
    </row>
    <row r="4771" spans="1:1" x14ac:dyDescent="0.25">
      <c r="A4771" t="str">
        <f t="shared" si="74"/>
        <v/>
      </c>
    </row>
    <row r="4772" spans="1:1" x14ac:dyDescent="0.25">
      <c r="A4772" t="str">
        <f t="shared" si="74"/>
        <v/>
      </c>
    </row>
    <row r="4773" spans="1:1" x14ac:dyDescent="0.25">
      <c r="A4773" t="str">
        <f t="shared" si="74"/>
        <v/>
      </c>
    </row>
    <row r="4774" spans="1:1" x14ac:dyDescent="0.25">
      <c r="A4774" t="str">
        <f t="shared" si="74"/>
        <v/>
      </c>
    </row>
    <row r="4775" spans="1:1" x14ac:dyDescent="0.25">
      <c r="A4775" t="str">
        <f t="shared" si="74"/>
        <v/>
      </c>
    </row>
    <row r="4776" spans="1:1" x14ac:dyDescent="0.25">
      <c r="A4776" t="str">
        <f t="shared" si="74"/>
        <v/>
      </c>
    </row>
    <row r="4777" spans="1:1" x14ac:dyDescent="0.25">
      <c r="A4777" t="str">
        <f t="shared" si="74"/>
        <v/>
      </c>
    </row>
    <row r="4778" spans="1:1" x14ac:dyDescent="0.25">
      <c r="A4778" t="str">
        <f t="shared" si="74"/>
        <v/>
      </c>
    </row>
    <row r="4779" spans="1:1" x14ac:dyDescent="0.25">
      <c r="A4779" t="str">
        <f t="shared" si="74"/>
        <v/>
      </c>
    </row>
    <row r="4780" spans="1:1" x14ac:dyDescent="0.25">
      <c r="A4780" t="str">
        <f t="shared" si="74"/>
        <v/>
      </c>
    </row>
    <row r="4781" spans="1:1" x14ac:dyDescent="0.25">
      <c r="A4781" t="str">
        <f t="shared" si="74"/>
        <v/>
      </c>
    </row>
    <row r="4782" spans="1:1" x14ac:dyDescent="0.25">
      <c r="A4782" t="str">
        <f t="shared" si="74"/>
        <v/>
      </c>
    </row>
    <row r="4783" spans="1:1" x14ac:dyDescent="0.25">
      <c r="A4783" t="str">
        <f t="shared" si="74"/>
        <v/>
      </c>
    </row>
    <row r="4784" spans="1:1" x14ac:dyDescent="0.25">
      <c r="A4784" t="str">
        <f t="shared" si="74"/>
        <v/>
      </c>
    </row>
    <row r="4785" spans="1:1" x14ac:dyDescent="0.25">
      <c r="A4785" t="str">
        <f t="shared" si="74"/>
        <v/>
      </c>
    </row>
    <row r="4786" spans="1:1" x14ac:dyDescent="0.25">
      <c r="A4786" t="str">
        <f t="shared" si="74"/>
        <v/>
      </c>
    </row>
    <row r="4787" spans="1:1" x14ac:dyDescent="0.25">
      <c r="A4787" t="str">
        <f t="shared" si="74"/>
        <v/>
      </c>
    </row>
    <row r="4788" spans="1:1" x14ac:dyDescent="0.25">
      <c r="A4788" t="str">
        <f t="shared" si="74"/>
        <v/>
      </c>
    </row>
    <row r="4789" spans="1:1" x14ac:dyDescent="0.25">
      <c r="A4789" t="str">
        <f t="shared" si="74"/>
        <v/>
      </c>
    </row>
    <row r="4790" spans="1:1" x14ac:dyDescent="0.25">
      <c r="A4790" t="str">
        <f t="shared" si="74"/>
        <v/>
      </c>
    </row>
    <row r="4791" spans="1:1" x14ac:dyDescent="0.25">
      <c r="A4791" t="str">
        <f t="shared" si="74"/>
        <v/>
      </c>
    </row>
    <row r="4792" spans="1:1" x14ac:dyDescent="0.25">
      <c r="A4792" t="str">
        <f t="shared" si="74"/>
        <v/>
      </c>
    </row>
    <row r="4793" spans="1:1" x14ac:dyDescent="0.25">
      <c r="A4793" t="str">
        <f t="shared" si="74"/>
        <v/>
      </c>
    </row>
    <row r="4794" spans="1:1" x14ac:dyDescent="0.25">
      <c r="A4794" t="str">
        <f t="shared" si="74"/>
        <v/>
      </c>
    </row>
    <row r="4795" spans="1:1" x14ac:dyDescent="0.25">
      <c r="A4795" t="str">
        <f t="shared" si="74"/>
        <v/>
      </c>
    </row>
    <row r="4796" spans="1:1" x14ac:dyDescent="0.25">
      <c r="A4796" t="str">
        <f t="shared" si="74"/>
        <v/>
      </c>
    </row>
    <row r="4797" spans="1:1" x14ac:dyDescent="0.25">
      <c r="A4797" t="str">
        <f t="shared" si="74"/>
        <v/>
      </c>
    </row>
    <row r="4798" spans="1:1" x14ac:dyDescent="0.25">
      <c r="A4798" t="str">
        <f t="shared" si="74"/>
        <v/>
      </c>
    </row>
    <row r="4799" spans="1:1" x14ac:dyDescent="0.25">
      <c r="A4799" t="str">
        <f t="shared" si="74"/>
        <v/>
      </c>
    </row>
    <row r="4800" spans="1:1" x14ac:dyDescent="0.25">
      <c r="A4800" t="str">
        <f t="shared" si="74"/>
        <v/>
      </c>
    </row>
    <row r="4801" spans="1:1" x14ac:dyDescent="0.25">
      <c r="A4801" t="str">
        <f t="shared" si="74"/>
        <v/>
      </c>
    </row>
    <row r="4802" spans="1:1" x14ac:dyDescent="0.25">
      <c r="A4802" t="str">
        <f t="shared" si="74"/>
        <v/>
      </c>
    </row>
    <row r="4803" spans="1:1" x14ac:dyDescent="0.25">
      <c r="A4803" t="str">
        <f t="shared" ref="A4803:A4866" si="75">CONCATENATE(B4803,C4803,D4803,E4803)</f>
        <v/>
      </c>
    </row>
    <row r="4804" spans="1:1" x14ac:dyDescent="0.25">
      <c r="A4804" t="str">
        <f t="shared" si="75"/>
        <v/>
      </c>
    </row>
    <row r="4805" spans="1:1" x14ac:dyDescent="0.25">
      <c r="A4805" t="str">
        <f t="shared" si="75"/>
        <v/>
      </c>
    </row>
    <row r="4806" spans="1:1" x14ac:dyDescent="0.25">
      <c r="A4806" t="str">
        <f t="shared" si="75"/>
        <v/>
      </c>
    </row>
    <row r="4807" spans="1:1" x14ac:dyDescent="0.25">
      <c r="A4807" t="str">
        <f t="shared" si="75"/>
        <v/>
      </c>
    </row>
    <row r="4808" spans="1:1" x14ac:dyDescent="0.25">
      <c r="A4808" t="str">
        <f t="shared" si="75"/>
        <v/>
      </c>
    </row>
    <row r="4809" spans="1:1" x14ac:dyDescent="0.25">
      <c r="A4809" t="str">
        <f t="shared" si="75"/>
        <v/>
      </c>
    </row>
    <row r="4810" spans="1:1" x14ac:dyDescent="0.25">
      <c r="A4810" t="str">
        <f t="shared" si="75"/>
        <v/>
      </c>
    </row>
    <row r="4811" spans="1:1" x14ac:dyDescent="0.25">
      <c r="A4811" t="str">
        <f t="shared" si="75"/>
        <v/>
      </c>
    </row>
    <row r="4812" spans="1:1" x14ac:dyDescent="0.25">
      <c r="A4812" t="str">
        <f t="shared" si="75"/>
        <v/>
      </c>
    </row>
    <row r="4813" spans="1:1" x14ac:dyDescent="0.25">
      <c r="A4813" t="str">
        <f t="shared" si="75"/>
        <v/>
      </c>
    </row>
    <row r="4814" spans="1:1" x14ac:dyDescent="0.25">
      <c r="A4814" t="str">
        <f t="shared" si="75"/>
        <v/>
      </c>
    </row>
    <row r="4815" spans="1:1" x14ac:dyDescent="0.25">
      <c r="A4815" t="str">
        <f t="shared" si="75"/>
        <v/>
      </c>
    </row>
    <row r="4816" spans="1:1" x14ac:dyDescent="0.25">
      <c r="A4816" t="str">
        <f t="shared" si="75"/>
        <v/>
      </c>
    </row>
    <row r="4817" spans="1:1" x14ac:dyDescent="0.25">
      <c r="A4817" t="str">
        <f t="shared" si="75"/>
        <v/>
      </c>
    </row>
    <row r="4818" spans="1:1" x14ac:dyDescent="0.25">
      <c r="A4818" t="str">
        <f t="shared" si="75"/>
        <v/>
      </c>
    </row>
    <row r="4819" spans="1:1" x14ac:dyDescent="0.25">
      <c r="A4819" t="str">
        <f t="shared" si="75"/>
        <v/>
      </c>
    </row>
    <row r="4820" spans="1:1" x14ac:dyDescent="0.25">
      <c r="A4820" t="str">
        <f t="shared" si="75"/>
        <v/>
      </c>
    </row>
    <row r="4821" spans="1:1" x14ac:dyDescent="0.25">
      <c r="A4821" t="str">
        <f t="shared" si="75"/>
        <v/>
      </c>
    </row>
    <row r="4822" spans="1:1" x14ac:dyDescent="0.25">
      <c r="A4822" t="str">
        <f t="shared" si="75"/>
        <v/>
      </c>
    </row>
    <row r="4823" spans="1:1" x14ac:dyDescent="0.25">
      <c r="A4823" t="str">
        <f t="shared" si="75"/>
        <v/>
      </c>
    </row>
    <row r="4824" spans="1:1" x14ac:dyDescent="0.25">
      <c r="A4824" t="str">
        <f t="shared" si="75"/>
        <v/>
      </c>
    </row>
    <row r="4825" spans="1:1" x14ac:dyDescent="0.25">
      <c r="A4825" t="str">
        <f t="shared" si="75"/>
        <v/>
      </c>
    </row>
    <row r="4826" spans="1:1" x14ac:dyDescent="0.25">
      <c r="A4826" t="str">
        <f t="shared" si="75"/>
        <v/>
      </c>
    </row>
    <row r="4827" spans="1:1" x14ac:dyDescent="0.25">
      <c r="A4827" t="str">
        <f t="shared" si="75"/>
        <v/>
      </c>
    </row>
    <row r="4828" spans="1:1" x14ac:dyDescent="0.25">
      <c r="A4828" t="str">
        <f t="shared" si="75"/>
        <v/>
      </c>
    </row>
    <row r="4829" spans="1:1" x14ac:dyDescent="0.25">
      <c r="A4829" t="str">
        <f t="shared" si="75"/>
        <v/>
      </c>
    </row>
    <row r="4830" spans="1:1" x14ac:dyDescent="0.25">
      <c r="A4830" t="str">
        <f t="shared" si="75"/>
        <v/>
      </c>
    </row>
    <row r="4831" spans="1:1" x14ac:dyDescent="0.25">
      <c r="A4831" t="str">
        <f t="shared" si="75"/>
        <v/>
      </c>
    </row>
    <row r="4832" spans="1:1" x14ac:dyDescent="0.25">
      <c r="A4832" t="str">
        <f t="shared" si="75"/>
        <v/>
      </c>
    </row>
    <row r="4833" spans="1:1" x14ac:dyDescent="0.25">
      <c r="A4833" t="str">
        <f t="shared" si="75"/>
        <v/>
      </c>
    </row>
    <row r="4834" spans="1:1" x14ac:dyDescent="0.25">
      <c r="A4834" t="str">
        <f t="shared" si="75"/>
        <v/>
      </c>
    </row>
    <row r="4835" spans="1:1" x14ac:dyDescent="0.25">
      <c r="A4835" t="str">
        <f t="shared" si="75"/>
        <v/>
      </c>
    </row>
    <row r="4836" spans="1:1" x14ac:dyDescent="0.25">
      <c r="A4836" t="str">
        <f t="shared" si="75"/>
        <v/>
      </c>
    </row>
    <row r="4837" spans="1:1" x14ac:dyDescent="0.25">
      <c r="A4837" t="str">
        <f t="shared" si="75"/>
        <v/>
      </c>
    </row>
    <row r="4838" spans="1:1" x14ac:dyDescent="0.25">
      <c r="A4838" t="str">
        <f t="shared" si="75"/>
        <v/>
      </c>
    </row>
    <row r="4839" spans="1:1" x14ac:dyDescent="0.25">
      <c r="A4839" t="str">
        <f t="shared" si="75"/>
        <v/>
      </c>
    </row>
    <row r="4840" spans="1:1" x14ac:dyDescent="0.25">
      <c r="A4840" t="str">
        <f t="shared" si="75"/>
        <v/>
      </c>
    </row>
    <row r="4841" spans="1:1" x14ac:dyDescent="0.25">
      <c r="A4841" t="str">
        <f t="shared" si="75"/>
        <v/>
      </c>
    </row>
    <row r="4842" spans="1:1" x14ac:dyDescent="0.25">
      <c r="A4842" t="str">
        <f t="shared" si="75"/>
        <v/>
      </c>
    </row>
    <row r="4843" spans="1:1" x14ac:dyDescent="0.25">
      <c r="A4843" t="str">
        <f t="shared" si="75"/>
        <v/>
      </c>
    </row>
    <row r="4844" spans="1:1" x14ac:dyDescent="0.25">
      <c r="A4844" t="str">
        <f t="shared" si="75"/>
        <v/>
      </c>
    </row>
    <row r="4845" spans="1:1" x14ac:dyDescent="0.25">
      <c r="A4845" t="str">
        <f t="shared" si="75"/>
        <v/>
      </c>
    </row>
    <row r="4846" spans="1:1" x14ac:dyDescent="0.25">
      <c r="A4846" t="str">
        <f t="shared" si="75"/>
        <v/>
      </c>
    </row>
    <row r="4847" spans="1:1" x14ac:dyDescent="0.25">
      <c r="A4847" t="str">
        <f t="shared" si="75"/>
        <v/>
      </c>
    </row>
    <row r="4848" spans="1:1" x14ac:dyDescent="0.25">
      <c r="A4848" t="str">
        <f t="shared" si="75"/>
        <v/>
      </c>
    </row>
    <row r="4849" spans="1:1" x14ac:dyDescent="0.25">
      <c r="A4849" t="str">
        <f t="shared" si="75"/>
        <v/>
      </c>
    </row>
    <row r="4850" spans="1:1" x14ac:dyDescent="0.25">
      <c r="A4850" t="str">
        <f t="shared" si="75"/>
        <v/>
      </c>
    </row>
    <row r="4851" spans="1:1" x14ac:dyDescent="0.25">
      <c r="A4851" t="str">
        <f t="shared" si="75"/>
        <v/>
      </c>
    </row>
    <row r="4852" spans="1:1" x14ac:dyDescent="0.25">
      <c r="A4852" t="str">
        <f t="shared" si="75"/>
        <v/>
      </c>
    </row>
    <row r="4853" spans="1:1" x14ac:dyDescent="0.25">
      <c r="A4853" t="str">
        <f t="shared" si="75"/>
        <v/>
      </c>
    </row>
    <row r="4854" spans="1:1" x14ac:dyDescent="0.25">
      <c r="A4854" t="str">
        <f t="shared" si="75"/>
        <v/>
      </c>
    </row>
    <row r="4855" spans="1:1" x14ac:dyDescent="0.25">
      <c r="A4855" t="str">
        <f t="shared" si="75"/>
        <v/>
      </c>
    </row>
    <row r="4856" spans="1:1" x14ac:dyDescent="0.25">
      <c r="A4856" t="str">
        <f t="shared" si="75"/>
        <v/>
      </c>
    </row>
    <row r="4857" spans="1:1" x14ac:dyDescent="0.25">
      <c r="A4857" t="str">
        <f t="shared" si="75"/>
        <v/>
      </c>
    </row>
    <row r="4858" spans="1:1" x14ac:dyDescent="0.25">
      <c r="A4858" t="str">
        <f t="shared" si="75"/>
        <v/>
      </c>
    </row>
    <row r="4859" spans="1:1" x14ac:dyDescent="0.25">
      <c r="A4859" t="str">
        <f t="shared" si="75"/>
        <v/>
      </c>
    </row>
    <row r="4860" spans="1:1" x14ac:dyDescent="0.25">
      <c r="A4860" t="str">
        <f t="shared" si="75"/>
        <v/>
      </c>
    </row>
    <row r="4861" spans="1:1" x14ac:dyDescent="0.25">
      <c r="A4861" t="str">
        <f t="shared" si="75"/>
        <v/>
      </c>
    </row>
    <row r="4862" spans="1:1" x14ac:dyDescent="0.25">
      <c r="A4862" t="str">
        <f t="shared" si="75"/>
        <v/>
      </c>
    </row>
    <row r="4863" spans="1:1" x14ac:dyDescent="0.25">
      <c r="A4863" t="str">
        <f t="shared" si="75"/>
        <v/>
      </c>
    </row>
    <row r="4864" spans="1:1" x14ac:dyDescent="0.25">
      <c r="A4864" t="str">
        <f t="shared" si="75"/>
        <v/>
      </c>
    </row>
    <row r="4865" spans="1:1" x14ac:dyDescent="0.25">
      <c r="A4865" t="str">
        <f t="shared" si="75"/>
        <v/>
      </c>
    </row>
    <row r="4866" spans="1:1" x14ac:dyDescent="0.25">
      <c r="A4866" t="str">
        <f t="shared" si="75"/>
        <v/>
      </c>
    </row>
    <row r="4867" spans="1:1" x14ac:dyDescent="0.25">
      <c r="A4867" t="str">
        <f t="shared" ref="A4867:A4930" si="76">CONCATENATE(B4867,C4867,D4867,E4867)</f>
        <v/>
      </c>
    </row>
    <row r="4868" spans="1:1" x14ac:dyDescent="0.25">
      <c r="A4868" t="str">
        <f t="shared" si="76"/>
        <v/>
      </c>
    </row>
    <row r="4869" spans="1:1" x14ac:dyDescent="0.25">
      <c r="A4869" t="str">
        <f t="shared" si="76"/>
        <v/>
      </c>
    </row>
    <row r="4870" spans="1:1" x14ac:dyDescent="0.25">
      <c r="A4870" t="str">
        <f t="shared" si="76"/>
        <v/>
      </c>
    </row>
    <row r="4871" spans="1:1" x14ac:dyDescent="0.25">
      <c r="A4871" t="str">
        <f t="shared" si="76"/>
        <v/>
      </c>
    </row>
    <row r="4872" spans="1:1" x14ac:dyDescent="0.25">
      <c r="A4872" t="str">
        <f t="shared" si="76"/>
        <v/>
      </c>
    </row>
    <row r="4873" spans="1:1" x14ac:dyDescent="0.25">
      <c r="A4873" t="str">
        <f t="shared" si="76"/>
        <v/>
      </c>
    </row>
    <row r="4874" spans="1:1" x14ac:dyDescent="0.25">
      <c r="A4874" t="str">
        <f t="shared" si="76"/>
        <v/>
      </c>
    </row>
    <row r="4875" spans="1:1" x14ac:dyDescent="0.25">
      <c r="A4875" t="str">
        <f t="shared" si="76"/>
        <v/>
      </c>
    </row>
    <row r="4876" spans="1:1" x14ac:dyDescent="0.25">
      <c r="A4876" t="str">
        <f t="shared" si="76"/>
        <v/>
      </c>
    </row>
    <row r="4877" spans="1:1" x14ac:dyDescent="0.25">
      <c r="A4877" t="str">
        <f t="shared" si="76"/>
        <v/>
      </c>
    </row>
    <row r="4878" spans="1:1" x14ac:dyDescent="0.25">
      <c r="A4878" t="str">
        <f t="shared" si="76"/>
        <v/>
      </c>
    </row>
    <row r="4879" spans="1:1" x14ac:dyDescent="0.25">
      <c r="A4879" t="str">
        <f t="shared" si="76"/>
        <v/>
      </c>
    </row>
    <row r="4880" spans="1:1" x14ac:dyDescent="0.25">
      <c r="A4880" t="str">
        <f t="shared" si="76"/>
        <v/>
      </c>
    </row>
    <row r="4881" spans="1:1" x14ac:dyDescent="0.25">
      <c r="A4881" t="str">
        <f t="shared" si="76"/>
        <v/>
      </c>
    </row>
    <row r="4882" spans="1:1" x14ac:dyDescent="0.25">
      <c r="A4882" t="str">
        <f t="shared" si="76"/>
        <v/>
      </c>
    </row>
    <row r="4883" spans="1:1" x14ac:dyDescent="0.25">
      <c r="A4883" t="str">
        <f t="shared" si="76"/>
        <v/>
      </c>
    </row>
    <row r="4884" spans="1:1" x14ac:dyDescent="0.25">
      <c r="A4884" t="str">
        <f t="shared" si="76"/>
        <v/>
      </c>
    </row>
    <row r="4885" spans="1:1" x14ac:dyDescent="0.25">
      <c r="A4885" t="str">
        <f t="shared" si="76"/>
        <v/>
      </c>
    </row>
    <row r="4886" spans="1:1" x14ac:dyDescent="0.25">
      <c r="A4886" t="str">
        <f t="shared" si="76"/>
        <v/>
      </c>
    </row>
    <row r="4887" spans="1:1" x14ac:dyDescent="0.25">
      <c r="A4887" t="str">
        <f t="shared" si="76"/>
        <v/>
      </c>
    </row>
    <row r="4888" spans="1:1" x14ac:dyDescent="0.25">
      <c r="A4888" t="str">
        <f t="shared" si="76"/>
        <v/>
      </c>
    </row>
    <row r="4889" spans="1:1" x14ac:dyDescent="0.25">
      <c r="A4889" t="str">
        <f t="shared" si="76"/>
        <v/>
      </c>
    </row>
    <row r="4890" spans="1:1" x14ac:dyDescent="0.25">
      <c r="A4890" t="str">
        <f t="shared" si="76"/>
        <v/>
      </c>
    </row>
    <row r="4891" spans="1:1" x14ac:dyDescent="0.25">
      <c r="A4891" t="str">
        <f t="shared" si="76"/>
        <v/>
      </c>
    </row>
    <row r="4892" spans="1:1" x14ac:dyDescent="0.25">
      <c r="A4892" t="str">
        <f t="shared" si="76"/>
        <v/>
      </c>
    </row>
    <row r="4893" spans="1:1" x14ac:dyDescent="0.25">
      <c r="A4893" t="str">
        <f t="shared" si="76"/>
        <v/>
      </c>
    </row>
    <row r="4894" spans="1:1" x14ac:dyDescent="0.25">
      <c r="A4894" t="str">
        <f t="shared" si="76"/>
        <v/>
      </c>
    </row>
    <row r="4895" spans="1:1" x14ac:dyDescent="0.25">
      <c r="A4895" t="str">
        <f t="shared" si="76"/>
        <v/>
      </c>
    </row>
    <row r="4896" spans="1:1" x14ac:dyDescent="0.25">
      <c r="A4896" t="str">
        <f t="shared" si="76"/>
        <v/>
      </c>
    </row>
    <row r="4897" spans="1:1" x14ac:dyDescent="0.25">
      <c r="A4897" t="str">
        <f t="shared" si="76"/>
        <v/>
      </c>
    </row>
    <row r="4898" spans="1:1" x14ac:dyDescent="0.25">
      <c r="A4898" t="str">
        <f t="shared" si="76"/>
        <v/>
      </c>
    </row>
    <row r="4899" spans="1:1" x14ac:dyDescent="0.25">
      <c r="A4899" t="str">
        <f t="shared" si="76"/>
        <v/>
      </c>
    </row>
    <row r="4900" spans="1:1" x14ac:dyDescent="0.25">
      <c r="A4900" t="str">
        <f t="shared" si="76"/>
        <v/>
      </c>
    </row>
    <row r="4901" spans="1:1" x14ac:dyDescent="0.25">
      <c r="A4901" t="str">
        <f t="shared" si="76"/>
        <v/>
      </c>
    </row>
    <row r="4902" spans="1:1" x14ac:dyDescent="0.25">
      <c r="A4902" t="str">
        <f t="shared" si="76"/>
        <v/>
      </c>
    </row>
    <row r="4903" spans="1:1" x14ac:dyDescent="0.25">
      <c r="A4903" t="str">
        <f t="shared" si="76"/>
        <v/>
      </c>
    </row>
    <row r="4904" spans="1:1" x14ac:dyDescent="0.25">
      <c r="A4904" t="str">
        <f t="shared" si="76"/>
        <v/>
      </c>
    </row>
    <row r="4905" spans="1:1" x14ac:dyDescent="0.25">
      <c r="A4905" t="str">
        <f t="shared" si="76"/>
        <v/>
      </c>
    </row>
    <row r="4906" spans="1:1" x14ac:dyDescent="0.25">
      <c r="A4906" t="str">
        <f t="shared" si="76"/>
        <v/>
      </c>
    </row>
    <row r="4907" spans="1:1" x14ac:dyDescent="0.25">
      <c r="A4907" t="str">
        <f t="shared" si="76"/>
        <v/>
      </c>
    </row>
    <row r="4908" spans="1:1" x14ac:dyDescent="0.25">
      <c r="A4908" t="str">
        <f t="shared" si="76"/>
        <v/>
      </c>
    </row>
    <row r="4909" spans="1:1" x14ac:dyDescent="0.25">
      <c r="A4909" t="str">
        <f t="shared" si="76"/>
        <v/>
      </c>
    </row>
    <row r="4910" spans="1:1" x14ac:dyDescent="0.25">
      <c r="A4910" t="str">
        <f t="shared" si="76"/>
        <v/>
      </c>
    </row>
    <row r="4911" spans="1:1" x14ac:dyDescent="0.25">
      <c r="A4911" t="str">
        <f t="shared" si="76"/>
        <v/>
      </c>
    </row>
    <row r="4912" spans="1:1" x14ac:dyDescent="0.25">
      <c r="A4912" t="str">
        <f t="shared" si="76"/>
        <v/>
      </c>
    </row>
    <row r="4913" spans="1:1" x14ac:dyDescent="0.25">
      <c r="A4913" t="str">
        <f t="shared" si="76"/>
        <v/>
      </c>
    </row>
    <row r="4914" spans="1:1" x14ac:dyDescent="0.25">
      <c r="A4914" t="str">
        <f t="shared" si="76"/>
        <v/>
      </c>
    </row>
    <row r="4915" spans="1:1" x14ac:dyDescent="0.25">
      <c r="A4915" t="str">
        <f t="shared" si="76"/>
        <v/>
      </c>
    </row>
    <row r="4916" spans="1:1" x14ac:dyDescent="0.25">
      <c r="A4916" t="str">
        <f t="shared" si="76"/>
        <v/>
      </c>
    </row>
    <row r="4917" spans="1:1" x14ac:dyDescent="0.25">
      <c r="A4917" t="str">
        <f t="shared" si="76"/>
        <v/>
      </c>
    </row>
    <row r="4918" spans="1:1" x14ac:dyDescent="0.25">
      <c r="A4918" t="str">
        <f t="shared" si="76"/>
        <v/>
      </c>
    </row>
    <row r="4919" spans="1:1" x14ac:dyDescent="0.25">
      <c r="A4919" t="str">
        <f t="shared" si="76"/>
        <v/>
      </c>
    </row>
    <row r="4920" spans="1:1" x14ac:dyDescent="0.25">
      <c r="A4920" t="str">
        <f t="shared" si="76"/>
        <v/>
      </c>
    </row>
    <row r="4921" spans="1:1" x14ac:dyDescent="0.25">
      <c r="A4921" t="str">
        <f t="shared" si="76"/>
        <v/>
      </c>
    </row>
    <row r="4922" spans="1:1" x14ac:dyDescent="0.25">
      <c r="A4922" t="str">
        <f t="shared" si="76"/>
        <v/>
      </c>
    </row>
    <row r="4923" spans="1:1" x14ac:dyDescent="0.25">
      <c r="A4923" t="str">
        <f t="shared" si="76"/>
        <v/>
      </c>
    </row>
    <row r="4924" spans="1:1" x14ac:dyDescent="0.25">
      <c r="A4924" t="str">
        <f t="shared" si="76"/>
        <v/>
      </c>
    </row>
    <row r="4925" spans="1:1" x14ac:dyDescent="0.25">
      <c r="A4925" t="str">
        <f t="shared" si="76"/>
        <v/>
      </c>
    </row>
    <row r="4926" spans="1:1" x14ac:dyDescent="0.25">
      <c r="A4926" t="str">
        <f t="shared" si="76"/>
        <v/>
      </c>
    </row>
    <row r="4927" spans="1:1" x14ac:dyDescent="0.25">
      <c r="A4927" t="str">
        <f t="shared" si="76"/>
        <v/>
      </c>
    </row>
    <row r="4928" spans="1:1" x14ac:dyDescent="0.25">
      <c r="A4928" t="str">
        <f t="shared" si="76"/>
        <v/>
      </c>
    </row>
    <row r="4929" spans="1:1" x14ac:dyDescent="0.25">
      <c r="A4929" t="str">
        <f t="shared" si="76"/>
        <v/>
      </c>
    </row>
    <row r="4930" spans="1:1" x14ac:dyDescent="0.25">
      <c r="A4930" t="str">
        <f t="shared" si="76"/>
        <v/>
      </c>
    </row>
    <row r="4931" spans="1:1" x14ac:dyDescent="0.25">
      <c r="A4931" t="str">
        <f t="shared" ref="A4931:A4994" si="77">CONCATENATE(B4931,C4931,D4931,E4931)</f>
        <v/>
      </c>
    </row>
    <row r="4932" spans="1:1" x14ac:dyDescent="0.25">
      <c r="A4932" t="str">
        <f t="shared" si="77"/>
        <v/>
      </c>
    </row>
    <row r="4933" spans="1:1" x14ac:dyDescent="0.25">
      <c r="A4933" t="str">
        <f t="shared" si="77"/>
        <v/>
      </c>
    </row>
    <row r="4934" spans="1:1" x14ac:dyDescent="0.25">
      <c r="A4934" t="str">
        <f t="shared" si="77"/>
        <v/>
      </c>
    </row>
    <row r="4935" spans="1:1" x14ac:dyDescent="0.25">
      <c r="A4935" t="str">
        <f t="shared" si="77"/>
        <v/>
      </c>
    </row>
    <row r="4936" spans="1:1" x14ac:dyDescent="0.25">
      <c r="A4936" t="str">
        <f t="shared" si="77"/>
        <v/>
      </c>
    </row>
    <row r="4937" spans="1:1" x14ac:dyDescent="0.25">
      <c r="A4937" t="str">
        <f t="shared" si="77"/>
        <v/>
      </c>
    </row>
    <row r="4938" spans="1:1" x14ac:dyDescent="0.25">
      <c r="A4938" t="str">
        <f t="shared" si="77"/>
        <v/>
      </c>
    </row>
    <row r="4939" spans="1:1" x14ac:dyDescent="0.25">
      <c r="A4939" t="str">
        <f t="shared" si="77"/>
        <v/>
      </c>
    </row>
    <row r="4940" spans="1:1" x14ac:dyDescent="0.25">
      <c r="A4940" t="str">
        <f t="shared" si="77"/>
        <v/>
      </c>
    </row>
    <row r="4941" spans="1:1" x14ac:dyDescent="0.25">
      <c r="A4941" t="str">
        <f t="shared" si="77"/>
        <v/>
      </c>
    </row>
    <row r="4942" spans="1:1" x14ac:dyDescent="0.25">
      <c r="A4942" t="str">
        <f t="shared" si="77"/>
        <v/>
      </c>
    </row>
    <row r="4943" spans="1:1" x14ac:dyDescent="0.25">
      <c r="A4943" t="str">
        <f t="shared" si="77"/>
        <v/>
      </c>
    </row>
    <row r="4944" spans="1:1" x14ac:dyDescent="0.25">
      <c r="A4944" t="str">
        <f t="shared" si="77"/>
        <v/>
      </c>
    </row>
    <row r="4945" spans="1:1" x14ac:dyDescent="0.25">
      <c r="A4945" t="str">
        <f t="shared" si="77"/>
        <v/>
      </c>
    </row>
    <row r="4946" spans="1:1" x14ac:dyDescent="0.25">
      <c r="A4946" t="str">
        <f t="shared" si="77"/>
        <v/>
      </c>
    </row>
    <row r="4947" spans="1:1" x14ac:dyDescent="0.25">
      <c r="A4947" t="str">
        <f t="shared" si="77"/>
        <v/>
      </c>
    </row>
    <row r="4948" spans="1:1" x14ac:dyDescent="0.25">
      <c r="A4948" t="str">
        <f t="shared" si="77"/>
        <v/>
      </c>
    </row>
    <row r="4949" spans="1:1" x14ac:dyDescent="0.25">
      <c r="A4949" t="str">
        <f t="shared" si="77"/>
        <v/>
      </c>
    </row>
    <row r="4950" spans="1:1" x14ac:dyDescent="0.25">
      <c r="A4950" t="str">
        <f t="shared" si="77"/>
        <v/>
      </c>
    </row>
    <row r="4951" spans="1:1" x14ac:dyDescent="0.25">
      <c r="A4951" t="str">
        <f t="shared" si="77"/>
        <v/>
      </c>
    </row>
    <row r="4952" spans="1:1" x14ac:dyDescent="0.25">
      <c r="A4952" t="str">
        <f t="shared" si="77"/>
        <v/>
      </c>
    </row>
    <row r="4953" spans="1:1" x14ac:dyDescent="0.25">
      <c r="A4953" t="str">
        <f t="shared" si="77"/>
        <v/>
      </c>
    </row>
    <row r="4954" spans="1:1" x14ac:dyDescent="0.25">
      <c r="A4954" t="str">
        <f t="shared" si="77"/>
        <v/>
      </c>
    </row>
    <row r="4955" spans="1:1" x14ac:dyDescent="0.25">
      <c r="A4955" t="str">
        <f t="shared" si="77"/>
        <v/>
      </c>
    </row>
    <row r="4956" spans="1:1" x14ac:dyDescent="0.25">
      <c r="A4956" t="str">
        <f t="shared" si="77"/>
        <v/>
      </c>
    </row>
    <row r="4957" spans="1:1" x14ac:dyDescent="0.25">
      <c r="A4957" t="str">
        <f t="shared" si="77"/>
        <v/>
      </c>
    </row>
    <row r="4958" spans="1:1" x14ac:dyDescent="0.25">
      <c r="A4958" t="str">
        <f t="shared" si="77"/>
        <v/>
      </c>
    </row>
    <row r="4959" spans="1:1" x14ac:dyDescent="0.25">
      <c r="A4959" t="str">
        <f t="shared" si="77"/>
        <v/>
      </c>
    </row>
    <row r="4960" spans="1:1" x14ac:dyDescent="0.25">
      <c r="A4960" t="str">
        <f t="shared" si="77"/>
        <v/>
      </c>
    </row>
    <row r="4961" spans="1:1" x14ac:dyDescent="0.25">
      <c r="A4961" t="str">
        <f t="shared" si="77"/>
        <v/>
      </c>
    </row>
    <row r="4962" spans="1:1" x14ac:dyDescent="0.25">
      <c r="A4962" t="str">
        <f t="shared" si="77"/>
        <v/>
      </c>
    </row>
    <row r="4963" spans="1:1" x14ac:dyDescent="0.25">
      <c r="A4963" t="str">
        <f t="shared" si="77"/>
        <v/>
      </c>
    </row>
    <row r="4964" spans="1:1" x14ac:dyDescent="0.25">
      <c r="A4964" t="str">
        <f t="shared" si="77"/>
        <v/>
      </c>
    </row>
    <row r="4965" spans="1:1" x14ac:dyDescent="0.25">
      <c r="A4965" t="str">
        <f t="shared" si="77"/>
        <v/>
      </c>
    </row>
    <row r="4966" spans="1:1" x14ac:dyDescent="0.25">
      <c r="A4966" t="str">
        <f t="shared" si="77"/>
        <v/>
      </c>
    </row>
    <row r="4967" spans="1:1" x14ac:dyDescent="0.25">
      <c r="A4967" t="str">
        <f t="shared" si="77"/>
        <v/>
      </c>
    </row>
    <row r="4968" spans="1:1" x14ac:dyDescent="0.25">
      <c r="A4968" t="str">
        <f t="shared" si="77"/>
        <v/>
      </c>
    </row>
    <row r="4969" spans="1:1" x14ac:dyDescent="0.25">
      <c r="A4969" t="str">
        <f t="shared" si="77"/>
        <v/>
      </c>
    </row>
    <row r="4970" spans="1:1" x14ac:dyDescent="0.25">
      <c r="A4970" t="str">
        <f t="shared" si="77"/>
        <v/>
      </c>
    </row>
    <row r="4971" spans="1:1" x14ac:dyDescent="0.25">
      <c r="A4971" t="str">
        <f t="shared" si="77"/>
        <v/>
      </c>
    </row>
    <row r="4972" spans="1:1" x14ac:dyDescent="0.25">
      <c r="A4972" t="str">
        <f t="shared" si="77"/>
        <v/>
      </c>
    </row>
    <row r="4973" spans="1:1" x14ac:dyDescent="0.25">
      <c r="A4973" t="str">
        <f t="shared" si="77"/>
        <v/>
      </c>
    </row>
    <row r="4974" spans="1:1" x14ac:dyDescent="0.25">
      <c r="A4974" t="str">
        <f t="shared" si="77"/>
        <v/>
      </c>
    </row>
    <row r="4975" spans="1:1" x14ac:dyDescent="0.25">
      <c r="A4975" t="str">
        <f t="shared" si="77"/>
        <v/>
      </c>
    </row>
    <row r="4976" spans="1:1" x14ac:dyDescent="0.25">
      <c r="A4976" t="str">
        <f t="shared" si="77"/>
        <v/>
      </c>
    </row>
    <row r="4977" spans="1:1" x14ac:dyDescent="0.25">
      <c r="A4977" t="str">
        <f t="shared" si="77"/>
        <v/>
      </c>
    </row>
    <row r="4978" spans="1:1" x14ac:dyDescent="0.25">
      <c r="A4978" t="str">
        <f t="shared" si="77"/>
        <v/>
      </c>
    </row>
    <row r="4979" spans="1:1" x14ac:dyDescent="0.25">
      <c r="A4979" t="str">
        <f t="shared" si="77"/>
        <v/>
      </c>
    </row>
    <row r="4980" spans="1:1" x14ac:dyDescent="0.25">
      <c r="A4980" t="str">
        <f t="shared" si="77"/>
        <v/>
      </c>
    </row>
    <row r="4981" spans="1:1" x14ac:dyDescent="0.25">
      <c r="A4981" t="str">
        <f t="shared" si="77"/>
        <v/>
      </c>
    </row>
    <row r="4982" spans="1:1" x14ac:dyDescent="0.25">
      <c r="A4982" t="str">
        <f t="shared" si="77"/>
        <v/>
      </c>
    </row>
    <row r="4983" spans="1:1" x14ac:dyDescent="0.25">
      <c r="A4983" t="str">
        <f t="shared" si="77"/>
        <v/>
      </c>
    </row>
    <row r="4984" spans="1:1" x14ac:dyDescent="0.25">
      <c r="A4984" t="str">
        <f t="shared" si="77"/>
        <v/>
      </c>
    </row>
    <row r="4985" spans="1:1" x14ac:dyDescent="0.25">
      <c r="A4985" t="str">
        <f t="shared" si="77"/>
        <v/>
      </c>
    </row>
    <row r="4986" spans="1:1" x14ac:dyDescent="0.25">
      <c r="A4986" t="str">
        <f t="shared" si="77"/>
        <v/>
      </c>
    </row>
    <row r="4987" spans="1:1" x14ac:dyDescent="0.25">
      <c r="A4987" t="str">
        <f t="shared" si="77"/>
        <v/>
      </c>
    </row>
    <row r="4988" spans="1:1" x14ac:dyDescent="0.25">
      <c r="A4988" t="str">
        <f t="shared" si="77"/>
        <v/>
      </c>
    </row>
    <row r="4989" spans="1:1" x14ac:dyDescent="0.25">
      <c r="A4989" t="str">
        <f t="shared" si="77"/>
        <v/>
      </c>
    </row>
    <row r="4990" spans="1:1" x14ac:dyDescent="0.25">
      <c r="A4990" t="str">
        <f t="shared" si="77"/>
        <v/>
      </c>
    </row>
    <row r="4991" spans="1:1" x14ac:dyDescent="0.25">
      <c r="A4991" t="str">
        <f t="shared" si="77"/>
        <v/>
      </c>
    </row>
    <row r="4992" spans="1:1" x14ac:dyDescent="0.25">
      <c r="A4992" t="str">
        <f t="shared" si="77"/>
        <v/>
      </c>
    </row>
    <row r="4993" spans="1:1" x14ac:dyDescent="0.25">
      <c r="A4993" t="str">
        <f t="shared" si="77"/>
        <v/>
      </c>
    </row>
    <row r="4994" spans="1:1" x14ac:dyDescent="0.25">
      <c r="A4994" t="str">
        <f t="shared" si="77"/>
        <v/>
      </c>
    </row>
    <row r="4995" spans="1:1" x14ac:dyDescent="0.25">
      <c r="A4995" t="str">
        <f t="shared" ref="A4995:A5058" si="78">CONCATENATE(B4995,C4995,D4995,E4995)</f>
        <v/>
      </c>
    </row>
    <row r="4996" spans="1:1" x14ac:dyDescent="0.25">
      <c r="A4996" t="str">
        <f t="shared" si="78"/>
        <v/>
      </c>
    </row>
    <row r="4997" spans="1:1" x14ac:dyDescent="0.25">
      <c r="A4997" t="str">
        <f t="shared" si="78"/>
        <v/>
      </c>
    </row>
    <row r="4998" spans="1:1" x14ac:dyDescent="0.25">
      <c r="A4998" t="str">
        <f t="shared" si="78"/>
        <v/>
      </c>
    </row>
    <row r="4999" spans="1:1" x14ac:dyDescent="0.25">
      <c r="A4999" t="str">
        <f t="shared" si="78"/>
        <v/>
      </c>
    </row>
    <row r="5000" spans="1:1" x14ac:dyDescent="0.25">
      <c r="A5000" t="str">
        <f t="shared" si="78"/>
        <v/>
      </c>
    </row>
    <row r="5001" spans="1:1" x14ac:dyDescent="0.25">
      <c r="A5001" t="str">
        <f t="shared" si="78"/>
        <v/>
      </c>
    </row>
    <row r="5002" spans="1:1" x14ac:dyDescent="0.25">
      <c r="A5002" t="str">
        <f t="shared" si="78"/>
        <v/>
      </c>
    </row>
    <row r="5003" spans="1:1" x14ac:dyDescent="0.25">
      <c r="A5003" t="str">
        <f t="shared" si="78"/>
        <v/>
      </c>
    </row>
    <row r="5004" spans="1:1" x14ac:dyDescent="0.25">
      <c r="A5004" t="str">
        <f t="shared" si="78"/>
        <v/>
      </c>
    </row>
    <row r="5005" spans="1:1" x14ac:dyDescent="0.25">
      <c r="A5005" t="str">
        <f t="shared" si="78"/>
        <v/>
      </c>
    </row>
    <row r="5006" spans="1:1" x14ac:dyDescent="0.25">
      <c r="A5006" t="str">
        <f t="shared" si="78"/>
        <v/>
      </c>
    </row>
    <row r="5007" spans="1:1" x14ac:dyDescent="0.25">
      <c r="A5007" t="str">
        <f t="shared" si="78"/>
        <v/>
      </c>
    </row>
    <row r="5008" spans="1:1" x14ac:dyDescent="0.25">
      <c r="A5008" t="str">
        <f t="shared" si="78"/>
        <v/>
      </c>
    </row>
    <row r="5009" spans="1:1" x14ac:dyDescent="0.25">
      <c r="A5009" t="str">
        <f t="shared" si="78"/>
        <v/>
      </c>
    </row>
    <row r="5010" spans="1:1" x14ac:dyDescent="0.25">
      <c r="A5010" t="str">
        <f t="shared" si="78"/>
        <v/>
      </c>
    </row>
    <row r="5011" spans="1:1" x14ac:dyDescent="0.25">
      <c r="A5011" t="str">
        <f t="shared" si="78"/>
        <v/>
      </c>
    </row>
    <row r="5012" spans="1:1" x14ac:dyDescent="0.25">
      <c r="A5012" t="str">
        <f t="shared" si="78"/>
        <v/>
      </c>
    </row>
    <row r="5013" spans="1:1" x14ac:dyDescent="0.25">
      <c r="A5013" t="str">
        <f t="shared" si="78"/>
        <v/>
      </c>
    </row>
    <row r="5014" spans="1:1" x14ac:dyDescent="0.25">
      <c r="A5014" t="str">
        <f t="shared" si="78"/>
        <v/>
      </c>
    </row>
    <row r="5015" spans="1:1" x14ac:dyDescent="0.25">
      <c r="A5015" t="str">
        <f t="shared" si="78"/>
        <v/>
      </c>
    </row>
    <row r="5016" spans="1:1" x14ac:dyDescent="0.25">
      <c r="A5016" t="str">
        <f t="shared" si="78"/>
        <v/>
      </c>
    </row>
    <row r="5017" spans="1:1" x14ac:dyDescent="0.25">
      <c r="A5017" t="str">
        <f t="shared" si="78"/>
        <v/>
      </c>
    </row>
    <row r="5018" spans="1:1" x14ac:dyDescent="0.25">
      <c r="A5018" t="str">
        <f t="shared" si="78"/>
        <v/>
      </c>
    </row>
    <row r="5019" spans="1:1" x14ac:dyDescent="0.25">
      <c r="A5019" t="str">
        <f t="shared" si="78"/>
        <v/>
      </c>
    </row>
    <row r="5020" spans="1:1" x14ac:dyDescent="0.25">
      <c r="A5020" t="str">
        <f t="shared" si="78"/>
        <v/>
      </c>
    </row>
    <row r="5021" spans="1:1" x14ac:dyDescent="0.25">
      <c r="A5021" t="str">
        <f t="shared" si="78"/>
        <v/>
      </c>
    </row>
    <row r="5022" spans="1:1" x14ac:dyDescent="0.25">
      <c r="A5022" t="str">
        <f t="shared" si="78"/>
        <v/>
      </c>
    </row>
    <row r="5023" spans="1:1" x14ac:dyDescent="0.25">
      <c r="A5023" t="str">
        <f t="shared" si="78"/>
        <v/>
      </c>
    </row>
    <row r="5024" spans="1:1" x14ac:dyDescent="0.25">
      <c r="A5024" t="str">
        <f t="shared" si="78"/>
        <v/>
      </c>
    </row>
    <row r="5025" spans="1:1" x14ac:dyDescent="0.25">
      <c r="A5025" t="str">
        <f t="shared" si="78"/>
        <v/>
      </c>
    </row>
    <row r="5026" spans="1:1" x14ac:dyDescent="0.25">
      <c r="A5026" t="str">
        <f t="shared" si="78"/>
        <v/>
      </c>
    </row>
    <row r="5027" spans="1:1" x14ac:dyDescent="0.25">
      <c r="A5027" t="str">
        <f t="shared" si="78"/>
        <v/>
      </c>
    </row>
    <row r="5028" spans="1:1" x14ac:dyDescent="0.25">
      <c r="A5028" t="str">
        <f t="shared" si="78"/>
        <v/>
      </c>
    </row>
    <row r="5029" spans="1:1" x14ac:dyDescent="0.25">
      <c r="A5029" t="str">
        <f t="shared" si="78"/>
        <v/>
      </c>
    </row>
    <row r="5030" spans="1:1" x14ac:dyDescent="0.25">
      <c r="A5030" t="str">
        <f t="shared" si="78"/>
        <v/>
      </c>
    </row>
    <row r="5031" spans="1:1" x14ac:dyDescent="0.25">
      <c r="A5031" t="str">
        <f t="shared" si="78"/>
        <v/>
      </c>
    </row>
    <row r="5032" spans="1:1" x14ac:dyDescent="0.25">
      <c r="A5032" t="str">
        <f t="shared" si="78"/>
        <v/>
      </c>
    </row>
    <row r="5033" spans="1:1" x14ac:dyDescent="0.25">
      <c r="A5033" t="str">
        <f t="shared" si="78"/>
        <v/>
      </c>
    </row>
    <row r="5034" spans="1:1" x14ac:dyDescent="0.25">
      <c r="A5034" t="str">
        <f t="shared" si="78"/>
        <v/>
      </c>
    </row>
    <row r="5035" spans="1:1" x14ac:dyDescent="0.25">
      <c r="A5035" t="str">
        <f t="shared" si="78"/>
        <v/>
      </c>
    </row>
    <row r="5036" spans="1:1" x14ac:dyDescent="0.25">
      <c r="A5036" t="str">
        <f t="shared" si="78"/>
        <v/>
      </c>
    </row>
    <row r="5037" spans="1:1" x14ac:dyDescent="0.25">
      <c r="A5037" t="str">
        <f t="shared" si="78"/>
        <v/>
      </c>
    </row>
    <row r="5038" spans="1:1" x14ac:dyDescent="0.25">
      <c r="A5038" t="str">
        <f t="shared" si="78"/>
        <v/>
      </c>
    </row>
    <row r="5039" spans="1:1" x14ac:dyDescent="0.25">
      <c r="A5039" t="str">
        <f t="shared" si="78"/>
        <v/>
      </c>
    </row>
    <row r="5040" spans="1:1" x14ac:dyDescent="0.25">
      <c r="A5040" t="str">
        <f t="shared" si="78"/>
        <v/>
      </c>
    </row>
    <row r="5041" spans="1:1" x14ac:dyDescent="0.25">
      <c r="A5041" t="str">
        <f t="shared" si="78"/>
        <v/>
      </c>
    </row>
    <row r="5042" spans="1:1" x14ac:dyDescent="0.25">
      <c r="A5042" t="str">
        <f t="shared" si="78"/>
        <v/>
      </c>
    </row>
    <row r="5043" spans="1:1" x14ac:dyDescent="0.25">
      <c r="A5043" t="str">
        <f t="shared" si="78"/>
        <v/>
      </c>
    </row>
    <row r="5044" spans="1:1" x14ac:dyDescent="0.25">
      <c r="A5044" t="str">
        <f t="shared" si="78"/>
        <v/>
      </c>
    </row>
    <row r="5045" spans="1:1" x14ac:dyDescent="0.25">
      <c r="A5045" t="str">
        <f t="shared" si="78"/>
        <v/>
      </c>
    </row>
    <row r="5046" spans="1:1" x14ac:dyDescent="0.25">
      <c r="A5046" t="str">
        <f t="shared" si="78"/>
        <v/>
      </c>
    </row>
    <row r="5047" spans="1:1" x14ac:dyDescent="0.25">
      <c r="A5047" t="str">
        <f t="shared" si="78"/>
        <v/>
      </c>
    </row>
    <row r="5048" spans="1:1" x14ac:dyDescent="0.25">
      <c r="A5048" t="str">
        <f t="shared" si="78"/>
        <v/>
      </c>
    </row>
    <row r="5049" spans="1:1" x14ac:dyDescent="0.25">
      <c r="A5049" t="str">
        <f t="shared" si="78"/>
        <v/>
      </c>
    </row>
    <row r="5050" spans="1:1" x14ac:dyDescent="0.25">
      <c r="A5050" t="str">
        <f t="shared" si="78"/>
        <v/>
      </c>
    </row>
    <row r="5051" spans="1:1" x14ac:dyDescent="0.25">
      <c r="A5051" t="str">
        <f t="shared" si="78"/>
        <v/>
      </c>
    </row>
    <row r="5052" spans="1:1" x14ac:dyDescent="0.25">
      <c r="A5052" t="str">
        <f t="shared" si="78"/>
        <v/>
      </c>
    </row>
    <row r="5053" spans="1:1" x14ac:dyDescent="0.25">
      <c r="A5053" t="str">
        <f t="shared" si="78"/>
        <v/>
      </c>
    </row>
    <row r="5054" spans="1:1" x14ac:dyDescent="0.25">
      <c r="A5054" t="str">
        <f t="shared" si="78"/>
        <v/>
      </c>
    </row>
    <row r="5055" spans="1:1" x14ac:dyDescent="0.25">
      <c r="A5055" t="str">
        <f t="shared" si="78"/>
        <v/>
      </c>
    </row>
    <row r="5056" spans="1:1" x14ac:dyDescent="0.25">
      <c r="A5056" t="str">
        <f t="shared" si="78"/>
        <v/>
      </c>
    </row>
    <row r="5057" spans="1:1" x14ac:dyDescent="0.25">
      <c r="A5057" t="str">
        <f t="shared" si="78"/>
        <v/>
      </c>
    </row>
    <row r="5058" spans="1:1" x14ac:dyDescent="0.25">
      <c r="A5058" t="str">
        <f t="shared" si="78"/>
        <v/>
      </c>
    </row>
    <row r="5059" spans="1:1" x14ac:dyDescent="0.25">
      <c r="A5059" t="str">
        <f t="shared" ref="A5059:A5122" si="79">CONCATENATE(B5059,C5059,D5059,E5059)</f>
        <v/>
      </c>
    </row>
    <row r="5060" spans="1:1" x14ac:dyDescent="0.25">
      <c r="A5060" t="str">
        <f t="shared" si="79"/>
        <v/>
      </c>
    </row>
    <row r="5061" spans="1:1" x14ac:dyDescent="0.25">
      <c r="A5061" t="str">
        <f t="shared" si="79"/>
        <v/>
      </c>
    </row>
    <row r="5062" spans="1:1" x14ac:dyDescent="0.25">
      <c r="A5062" t="str">
        <f t="shared" si="79"/>
        <v/>
      </c>
    </row>
    <row r="5063" spans="1:1" x14ac:dyDescent="0.25">
      <c r="A5063" t="str">
        <f t="shared" si="79"/>
        <v/>
      </c>
    </row>
    <row r="5064" spans="1:1" x14ac:dyDescent="0.25">
      <c r="A5064" t="str">
        <f t="shared" si="79"/>
        <v/>
      </c>
    </row>
    <row r="5065" spans="1:1" x14ac:dyDescent="0.25">
      <c r="A5065" t="str">
        <f t="shared" si="79"/>
        <v/>
      </c>
    </row>
    <row r="5066" spans="1:1" x14ac:dyDescent="0.25">
      <c r="A5066" t="str">
        <f t="shared" si="79"/>
        <v/>
      </c>
    </row>
    <row r="5067" spans="1:1" x14ac:dyDescent="0.25">
      <c r="A5067" t="str">
        <f t="shared" si="79"/>
        <v/>
      </c>
    </row>
    <row r="5068" spans="1:1" x14ac:dyDescent="0.25">
      <c r="A5068" t="str">
        <f t="shared" si="79"/>
        <v/>
      </c>
    </row>
    <row r="5069" spans="1:1" x14ac:dyDescent="0.25">
      <c r="A5069" t="str">
        <f t="shared" si="79"/>
        <v/>
      </c>
    </row>
    <row r="5070" spans="1:1" x14ac:dyDescent="0.25">
      <c r="A5070" t="str">
        <f t="shared" si="79"/>
        <v/>
      </c>
    </row>
    <row r="5071" spans="1:1" x14ac:dyDescent="0.25">
      <c r="A5071" t="str">
        <f t="shared" si="79"/>
        <v/>
      </c>
    </row>
    <row r="5072" spans="1:1" x14ac:dyDescent="0.25">
      <c r="A5072" t="str">
        <f t="shared" si="79"/>
        <v/>
      </c>
    </row>
    <row r="5073" spans="1:1" x14ac:dyDescent="0.25">
      <c r="A5073" t="str">
        <f t="shared" si="79"/>
        <v/>
      </c>
    </row>
    <row r="5074" spans="1:1" x14ac:dyDescent="0.25">
      <c r="A5074" t="str">
        <f t="shared" si="79"/>
        <v/>
      </c>
    </row>
    <row r="5075" spans="1:1" x14ac:dyDescent="0.25">
      <c r="A5075" t="str">
        <f t="shared" si="79"/>
        <v/>
      </c>
    </row>
    <row r="5076" spans="1:1" x14ac:dyDescent="0.25">
      <c r="A5076" t="str">
        <f t="shared" si="79"/>
        <v/>
      </c>
    </row>
    <row r="5077" spans="1:1" x14ac:dyDescent="0.25">
      <c r="A5077" t="str">
        <f t="shared" si="79"/>
        <v/>
      </c>
    </row>
    <row r="5078" spans="1:1" x14ac:dyDescent="0.25">
      <c r="A5078" t="str">
        <f t="shared" si="79"/>
        <v/>
      </c>
    </row>
    <row r="5079" spans="1:1" x14ac:dyDescent="0.25">
      <c r="A5079" t="str">
        <f t="shared" si="79"/>
        <v/>
      </c>
    </row>
    <row r="5080" spans="1:1" x14ac:dyDescent="0.25">
      <c r="A5080" t="str">
        <f t="shared" si="79"/>
        <v/>
      </c>
    </row>
    <row r="5081" spans="1:1" x14ac:dyDescent="0.25">
      <c r="A5081" t="str">
        <f t="shared" si="79"/>
        <v/>
      </c>
    </row>
    <row r="5082" spans="1:1" x14ac:dyDescent="0.25">
      <c r="A5082" t="str">
        <f t="shared" si="79"/>
        <v/>
      </c>
    </row>
    <row r="5083" spans="1:1" x14ac:dyDescent="0.25">
      <c r="A5083" t="str">
        <f t="shared" si="79"/>
        <v/>
      </c>
    </row>
    <row r="5084" spans="1:1" x14ac:dyDescent="0.25">
      <c r="A5084" t="str">
        <f t="shared" si="79"/>
        <v/>
      </c>
    </row>
    <row r="5085" spans="1:1" x14ac:dyDescent="0.25">
      <c r="A5085" t="str">
        <f t="shared" si="79"/>
        <v/>
      </c>
    </row>
    <row r="5086" spans="1:1" x14ac:dyDescent="0.25">
      <c r="A5086" t="str">
        <f t="shared" si="79"/>
        <v/>
      </c>
    </row>
    <row r="5087" spans="1:1" x14ac:dyDescent="0.25">
      <c r="A5087" t="str">
        <f t="shared" si="79"/>
        <v/>
      </c>
    </row>
    <row r="5088" spans="1:1" x14ac:dyDescent="0.25">
      <c r="A5088" t="str">
        <f t="shared" si="79"/>
        <v/>
      </c>
    </row>
    <row r="5089" spans="1:1" x14ac:dyDescent="0.25">
      <c r="A5089" t="str">
        <f t="shared" si="79"/>
        <v/>
      </c>
    </row>
    <row r="5090" spans="1:1" x14ac:dyDescent="0.25">
      <c r="A5090" t="str">
        <f t="shared" si="79"/>
        <v/>
      </c>
    </row>
    <row r="5091" spans="1:1" x14ac:dyDescent="0.25">
      <c r="A5091" t="str">
        <f t="shared" si="79"/>
        <v/>
      </c>
    </row>
    <row r="5092" spans="1:1" x14ac:dyDescent="0.25">
      <c r="A5092" t="str">
        <f t="shared" si="79"/>
        <v/>
      </c>
    </row>
    <row r="5093" spans="1:1" x14ac:dyDescent="0.25">
      <c r="A5093" t="str">
        <f t="shared" si="79"/>
        <v/>
      </c>
    </row>
    <row r="5094" spans="1:1" x14ac:dyDescent="0.25">
      <c r="A5094" t="str">
        <f t="shared" si="79"/>
        <v/>
      </c>
    </row>
    <row r="5095" spans="1:1" x14ac:dyDescent="0.25">
      <c r="A5095" t="str">
        <f t="shared" si="79"/>
        <v/>
      </c>
    </row>
    <row r="5096" spans="1:1" x14ac:dyDescent="0.25">
      <c r="A5096" t="str">
        <f t="shared" si="79"/>
        <v/>
      </c>
    </row>
    <row r="5097" spans="1:1" x14ac:dyDescent="0.25">
      <c r="A5097" t="str">
        <f t="shared" si="79"/>
        <v/>
      </c>
    </row>
    <row r="5098" spans="1:1" x14ac:dyDescent="0.25">
      <c r="A5098" t="str">
        <f t="shared" si="79"/>
        <v/>
      </c>
    </row>
    <row r="5099" spans="1:1" x14ac:dyDescent="0.25">
      <c r="A5099" t="str">
        <f t="shared" si="79"/>
        <v/>
      </c>
    </row>
    <row r="5100" spans="1:1" x14ac:dyDescent="0.25">
      <c r="A5100" t="str">
        <f t="shared" si="79"/>
        <v/>
      </c>
    </row>
    <row r="5101" spans="1:1" x14ac:dyDescent="0.25">
      <c r="A5101" t="str">
        <f t="shared" si="79"/>
        <v/>
      </c>
    </row>
    <row r="5102" spans="1:1" x14ac:dyDescent="0.25">
      <c r="A5102" t="str">
        <f t="shared" si="79"/>
        <v/>
      </c>
    </row>
    <row r="5103" spans="1:1" x14ac:dyDescent="0.25">
      <c r="A5103" t="str">
        <f t="shared" si="79"/>
        <v/>
      </c>
    </row>
    <row r="5104" spans="1:1" x14ac:dyDescent="0.25">
      <c r="A5104" t="str">
        <f t="shared" si="79"/>
        <v/>
      </c>
    </row>
    <row r="5105" spans="1:1" x14ac:dyDescent="0.25">
      <c r="A5105" t="str">
        <f t="shared" si="79"/>
        <v/>
      </c>
    </row>
    <row r="5106" spans="1:1" x14ac:dyDescent="0.25">
      <c r="A5106" t="str">
        <f t="shared" si="79"/>
        <v/>
      </c>
    </row>
    <row r="5107" spans="1:1" x14ac:dyDescent="0.25">
      <c r="A5107" t="str">
        <f t="shared" si="79"/>
        <v/>
      </c>
    </row>
    <row r="5108" spans="1:1" x14ac:dyDescent="0.25">
      <c r="A5108" t="str">
        <f t="shared" si="79"/>
        <v/>
      </c>
    </row>
    <row r="5109" spans="1:1" x14ac:dyDescent="0.25">
      <c r="A5109" t="str">
        <f t="shared" si="79"/>
        <v/>
      </c>
    </row>
    <row r="5110" spans="1:1" x14ac:dyDescent="0.25">
      <c r="A5110" t="str">
        <f t="shared" si="79"/>
        <v/>
      </c>
    </row>
    <row r="5111" spans="1:1" x14ac:dyDescent="0.25">
      <c r="A5111" t="str">
        <f t="shared" si="79"/>
        <v/>
      </c>
    </row>
    <row r="5112" spans="1:1" x14ac:dyDescent="0.25">
      <c r="A5112" t="str">
        <f t="shared" si="79"/>
        <v/>
      </c>
    </row>
    <row r="5113" spans="1:1" x14ac:dyDescent="0.25">
      <c r="A5113" t="str">
        <f t="shared" si="79"/>
        <v/>
      </c>
    </row>
    <row r="5114" spans="1:1" x14ac:dyDescent="0.25">
      <c r="A5114" t="str">
        <f t="shared" si="79"/>
        <v/>
      </c>
    </row>
    <row r="5115" spans="1:1" x14ac:dyDescent="0.25">
      <c r="A5115" t="str">
        <f t="shared" si="79"/>
        <v/>
      </c>
    </row>
    <row r="5116" spans="1:1" x14ac:dyDescent="0.25">
      <c r="A5116" t="str">
        <f t="shared" si="79"/>
        <v/>
      </c>
    </row>
    <row r="5117" spans="1:1" x14ac:dyDescent="0.25">
      <c r="A5117" t="str">
        <f t="shared" si="79"/>
        <v/>
      </c>
    </row>
    <row r="5118" spans="1:1" x14ac:dyDescent="0.25">
      <c r="A5118" t="str">
        <f t="shared" si="79"/>
        <v/>
      </c>
    </row>
    <row r="5119" spans="1:1" x14ac:dyDescent="0.25">
      <c r="A5119" t="str">
        <f t="shared" si="79"/>
        <v/>
      </c>
    </row>
    <row r="5120" spans="1:1" x14ac:dyDescent="0.25">
      <c r="A5120" t="str">
        <f t="shared" si="79"/>
        <v/>
      </c>
    </row>
    <row r="5121" spans="1:1" x14ac:dyDescent="0.25">
      <c r="A5121" t="str">
        <f t="shared" si="79"/>
        <v/>
      </c>
    </row>
    <row r="5122" spans="1:1" x14ac:dyDescent="0.25">
      <c r="A5122" t="str">
        <f t="shared" si="79"/>
        <v/>
      </c>
    </row>
    <row r="5123" spans="1:1" x14ac:dyDescent="0.25">
      <c r="A5123" t="str">
        <f t="shared" ref="A5123:A5186" si="80">CONCATENATE(B5123,C5123,D5123,E5123)</f>
        <v/>
      </c>
    </row>
    <row r="5124" spans="1:1" x14ac:dyDescent="0.25">
      <c r="A5124" t="str">
        <f t="shared" si="80"/>
        <v/>
      </c>
    </row>
    <row r="5125" spans="1:1" x14ac:dyDescent="0.25">
      <c r="A5125" t="str">
        <f t="shared" si="80"/>
        <v/>
      </c>
    </row>
    <row r="5126" spans="1:1" x14ac:dyDescent="0.25">
      <c r="A5126" t="str">
        <f t="shared" si="80"/>
        <v/>
      </c>
    </row>
    <row r="5127" spans="1:1" x14ac:dyDescent="0.25">
      <c r="A5127" t="str">
        <f t="shared" si="80"/>
        <v/>
      </c>
    </row>
    <row r="5128" spans="1:1" x14ac:dyDescent="0.25">
      <c r="A5128" t="str">
        <f t="shared" si="80"/>
        <v/>
      </c>
    </row>
    <row r="5129" spans="1:1" x14ac:dyDescent="0.25">
      <c r="A5129" t="str">
        <f t="shared" si="80"/>
        <v/>
      </c>
    </row>
    <row r="5130" spans="1:1" x14ac:dyDescent="0.25">
      <c r="A5130" t="str">
        <f t="shared" si="80"/>
        <v/>
      </c>
    </row>
    <row r="5131" spans="1:1" x14ac:dyDescent="0.25">
      <c r="A5131" t="str">
        <f t="shared" si="80"/>
        <v/>
      </c>
    </row>
    <row r="5132" spans="1:1" x14ac:dyDescent="0.25">
      <c r="A5132" t="str">
        <f t="shared" si="80"/>
        <v/>
      </c>
    </row>
    <row r="5133" spans="1:1" x14ac:dyDescent="0.25">
      <c r="A5133" t="str">
        <f t="shared" si="80"/>
        <v/>
      </c>
    </row>
    <row r="5134" spans="1:1" x14ac:dyDescent="0.25">
      <c r="A5134" t="str">
        <f t="shared" si="80"/>
        <v/>
      </c>
    </row>
    <row r="5135" spans="1:1" x14ac:dyDescent="0.25">
      <c r="A5135" t="str">
        <f t="shared" si="80"/>
        <v/>
      </c>
    </row>
    <row r="5136" spans="1:1" x14ac:dyDescent="0.25">
      <c r="A5136" t="str">
        <f t="shared" si="80"/>
        <v/>
      </c>
    </row>
    <row r="5137" spans="1:1" x14ac:dyDescent="0.25">
      <c r="A5137" t="str">
        <f t="shared" si="80"/>
        <v/>
      </c>
    </row>
    <row r="5138" spans="1:1" x14ac:dyDescent="0.25">
      <c r="A5138" t="str">
        <f t="shared" si="80"/>
        <v/>
      </c>
    </row>
    <row r="5139" spans="1:1" x14ac:dyDescent="0.25">
      <c r="A5139" t="str">
        <f t="shared" si="80"/>
        <v/>
      </c>
    </row>
    <row r="5140" spans="1:1" x14ac:dyDescent="0.25">
      <c r="A5140" t="str">
        <f t="shared" si="80"/>
        <v/>
      </c>
    </row>
    <row r="5141" spans="1:1" x14ac:dyDescent="0.25">
      <c r="A5141" t="str">
        <f t="shared" si="80"/>
        <v/>
      </c>
    </row>
    <row r="5142" spans="1:1" x14ac:dyDescent="0.25">
      <c r="A5142" t="str">
        <f t="shared" si="80"/>
        <v/>
      </c>
    </row>
    <row r="5143" spans="1:1" x14ac:dyDescent="0.25">
      <c r="A5143" t="str">
        <f t="shared" si="80"/>
        <v/>
      </c>
    </row>
    <row r="5144" spans="1:1" x14ac:dyDescent="0.25">
      <c r="A5144" t="str">
        <f t="shared" si="80"/>
        <v/>
      </c>
    </row>
    <row r="5145" spans="1:1" x14ac:dyDescent="0.25">
      <c r="A5145" t="str">
        <f t="shared" si="80"/>
        <v/>
      </c>
    </row>
    <row r="5146" spans="1:1" x14ac:dyDescent="0.25">
      <c r="A5146" t="str">
        <f t="shared" si="80"/>
        <v/>
      </c>
    </row>
    <row r="5147" spans="1:1" x14ac:dyDescent="0.25">
      <c r="A5147" t="str">
        <f t="shared" si="80"/>
        <v/>
      </c>
    </row>
    <row r="5148" spans="1:1" x14ac:dyDescent="0.25">
      <c r="A5148" t="str">
        <f t="shared" si="80"/>
        <v/>
      </c>
    </row>
    <row r="5149" spans="1:1" x14ac:dyDescent="0.25">
      <c r="A5149" t="str">
        <f t="shared" si="80"/>
        <v/>
      </c>
    </row>
    <row r="5150" spans="1:1" x14ac:dyDescent="0.25">
      <c r="A5150" t="str">
        <f t="shared" si="80"/>
        <v/>
      </c>
    </row>
    <row r="5151" spans="1:1" x14ac:dyDescent="0.25">
      <c r="A5151" t="str">
        <f t="shared" si="80"/>
        <v/>
      </c>
    </row>
    <row r="5152" spans="1:1" x14ac:dyDescent="0.25">
      <c r="A5152" t="str">
        <f t="shared" si="80"/>
        <v/>
      </c>
    </row>
    <row r="5153" spans="1:1" x14ac:dyDescent="0.25">
      <c r="A5153" t="str">
        <f t="shared" si="80"/>
        <v/>
      </c>
    </row>
    <row r="5154" spans="1:1" x14ac:dyDescent="0.25">
      <c r="A5154" t="str">
        <f t="shared" si="80"/>
        <v/>
      </c>
    </row>
    <row r="5155" spans="1:1" x14ac:dyDescent="0.25">
      <c r="A5155" t="str">
        <f t="shared" si="80"/>
        <v/>
      </c>
    </row>
    <row r="5156" spans="1:1" x14ac:dyDescent="0.25">
      <c r="A5156" t="str">
        <f t="shared" si="80"/>
        <v/>
      </c>
    </row>
    <row r="5157" spans="1:1" x14ac:dyDescent="0.25">
      <c r="A5157" t="str">
        <f t="shared" si="80"/>
        <v/>
      </c>
    </row>
    <row r="5158" spans="1:1" x14ac:dyDescent="0.25">
      <c r="A5158" t="str">
        <f t="shared" si="80"/>
        <v/>
      </c>
    </row>
    <row r="5159" spans="1:1" x14ac:dyDescent="0.25">
      <c r="A5159" t="str">
        <f t="shared" si="80"/>
        <v/>
      </c>
    </row>
    <row r="5160" spans="1:1" x14ac:dyDescent="0.25">
      <c r="A5160" t="str">
        <f t="shared" si="80"/>
        <v/>
      </c>
    </row>
    <row r="5161" spans="1:1" x14ac:dyDescent="0.25">
      <c r="A5161" t="str">
        <f t="shared" si="80"/>
        <v/>
      </c>
    </row>
    <row r="5162" spans="1:1" x14ac:dyDescent="0.25">
      <c r="A5162" t="str">
        <f t="shared" si="80"/>
        <v/>
      </c>
    </row>
    <row r="5163" spans="1:1" x14ac:dyDescent="0.25">
      <c r="A5163" t="str">
        <f t="shared" si="80"/>
        <v/>
      </c>
    </row>
    <row r="5164" spans="1:1" x14ac:dyDescent="0.25">
      <c r="A5164" t="str">
        <f t="shared" si="80"/>
        <v/>
      </c>
    </row>
    <row r="5165" spans="1:1" x14ac:dyDescent="0.25">
      <c r="A5165" t="str">
        <f t="shared" si="80"/>
        <v/>
      </c>
    </row>
    <row r="5166" spans="1:1" x14ac:dyDescent="0.25">
      <c r="A5166" t="str">
        <f t="shared" si="80"/>
        <v/>
      </c>
    </row>
    <row r="5167" spans="1:1" x14ac:dyDescent="0.25">
      <c r="A5167" t="str">
        <f t="shared" si="80"/>
        <v/>
      </c>
    </row>
    <row r="5168" spans="1:1" x14ac:dyDescent="0.25">
      <c r="A5168" t="str">
        <f t="shared" si="80"/>
        <v/>
      </c>
    </row>
    <row r="5169" spans="1:1" x14ac:dyDescent="0.25">
      <c r="A5169" t="str">
        <f t="shared" si="80"/>
        <v/>
      </c>
    </row>
    <row r="5170" spans="1:1" x14ac:dyDescent="0.25">
      <c r="A5170" t="str">
        <f t="shared" si="80"/>
        <v/>
      </c>
    </row>
    <row r="5171" spans="1:1" x14ac:dyDescent="0.25">
      <c r="A5171" t="str">
        <f t="shared" si="80"/>
        <v/>
      </c>
    </row>
    <row r="5172" spans="1:1" x14ac:dyDescent="0.25">
      <c r="A5172" t="str">
        <f t="shared" si="80"/>
        <v/>
      </c>
    </row>
    <row r="5173" spans="1:1" x14ac:dyDescent="0.25">
      <c r="A5173" t="str">
        <f t="shared" si="80"/>
        <v/>
      </c>
    </row>
    <row r="5174" spans="1:1" x14ac:dyDescent="0.25">
      <c r="A5174" t="str">
        <f t="shared" si="80"/>
        <v/>
      </c>
    </row>
    <row r="5175" spans="1:1" x14ac:dyDescent="0.25">
      <c r="A5175" t="str">
        <f t="shared" si="80"/>
        <v/>
      </c>
    </row>
    <row r="5176" spans="1:1" x14ac:dyDescent="0.25">
      <c r="A5176" t="str">
        <f t="shared" si="80"/>
        <v/>
      </c>
    </row>
    <row r="5177" spans="1:1" x14ac:dyDescent="0.25">
      <c r="A5177" t="str">
        <f t="shared" si="80"/>
        <v/>
      </c>
    </row>
    <row r="5178" spans="1:1" x14ac:dyDescent="0.25">
      <c r="A5178" t="str">
        <f t="shared" si="80"/>
        <v/>
      </c>
    </row>
    <row r="5179" spans="1:1" x14ac:dyDescent="0.25">
      <c r="A5179" t="str">
        <f t="shared" si="80"/>
        <v/>
      </c>
    </row>
    <row r="5180" spans="1:1" x14ac:dyDescent="0.25">
      <c r="A5180" t="str">
        <f t="shared" si="80"/>
        <v/>
      </c>
    </row>
    <row r="5181" spans="1:1" x14ac:dyDescent="0.25">
      <c r="A5181" t="str">
        <f t="shared" si="80"/>
        <v/>
      </c>
    </row>
    <row r="5182" spans="1:1" x14ac:dyDescent="0.25">
      <c r="A5182" t="str">
        <f t="shared" si="80"/>
        <v/>
      </c>
    </row>
    <row r="5183" spans="1:1" x14ac:dyDescent="0.25">
      <c r="A5183" t="str">
        <f t="shared" si="80"/>
        <v/>
      </c>
    </row>
    <row r="5184" spans="1:1" x14ac:dyDescent="0.25">
      <c r="A5184" t="str">
        <f t="shared" si="80"/>
        <v/>
      </c>
    </row>
    <row r="5185" spans="1:1" x14ac:dyDescent="0.25">
      <c r="A5185" t="str">
        <f t="shared" si="80"/>
        <v/>
      </c>
    </row>
    <row r="5186" spans="1:1" x14ac:dyDescent="0.25">
      <c r="A5186" t="str">
        <f t="shared" si="80"/>
        <v/>
      </c>
    </row>
    <row r="5187" spans="1:1" x14ac:dyDescent="0.25">
      <c r="A5187" t="str">
        <f t="shared" ref="A5187:A5250" si="81">CONCATENATE(B5187,C5187,D5187,E5187)</f>
        <v/>
      </c>
    </row>
    <row r="5188" spans="1:1" x14ac:dyDescent="0.25">
      <c r="A5188" t="str">
        <f t="shared" si="81"/>
        <v/>
      </c>
    </row>
    <row r="5189" spans="1:1" x14ac:dyDescent="0.25">
      <c r="A5189" t="str">
        <f t="shared" si="81"/>
        <v/>
      </c>
    </row>
    <row r="5190" spans="1:1" x14ac:dyDescent="0.25">
      <c r="A5190" t="str">
        <f t="shared" si="81"/>
        <v/>
      </c>
    </row>
    <row r="5191" spans="1:1" x14ac:dyDescent="0.25">
      <c r="A5191" t="str">
        <f t="shared" si="81"/>
        <v/>
      </c>
    </row>
    <row r="5192" spans="1:1" x14ac:dyDescent="0.25">
      <c r="A5192" t="str">
        <f t="shared" si="81"/>
        <v/>
      </c>
    </row>
    <row r="5193" spans="1:1" x14ac:dyDescent="0.25">
      <c r="A5193" t="str">
        <f t="shared" si="81"/>
        <v/>
      </c>
    </row>
    <row r="5194" spans="1:1" x14ac:dyDescent="0.25">
      <c r="A5194" t="str">
        <f t="shared" si="81"/>
        <v/>
      </c>
    </row>
    <row r="5195" spans="1:1" x14ac:dyDescent="0.25">
      <c r="A5195" t="str">
        <f t="shared" si="81"/>
        <v/>
      </c>
    </row>
    <row r="5196" spans="1:1" x14ac:dyDescent="0.25">
      <c r="A5196" t="str">
        <f t="shared" si="81"/>
        <v/>
      </c>
    </row>
    <row r="5197" spans="1:1" x14ac:dyDescent="0.25">
      <c r="A5197" t="str">
        <f t="shared" si="81"/>
        <v/>
      </c>
    </row>
    <row r="5198" spans="1:1" x14ac:dyDescent="0.25">
      <c r="A5198" t="str">
        <f t="shared" si="81"/>
        <v/>
      </c>
    </row>
    <row r="5199" spans="1:1" x14ac:dyDescent="0.25">
      <c r="A5199" t="str">
        <f t="shared" si="81"/>
        <v/>
      </c>
    </row>
    <row r="5200" spans="1:1" x14ac:dyDescent="0.25">
      <c r="A5200" t="str">
        <f t="shared" si="81"/>
        <v/>
      </c>
    </row>
    <row r="5201" spans="1:1" x14ac:dyDescent="0.25">
      <c r="A5201" t="str">
        <f t="shared" si="81"/>
        <v/>
      </c>
    </row>
    <row r="5202" spans="1:1" x14ac:dyDescent="0.25">
      <c r="A5202" t="str">
        <f t="shared" si="81"/>
        <v/>
      </c>
    </row>
    <row r="5203" spans="1:1" x14ac:dyDescent="0.25">
      <c r="A5203" t="str">
        <f t="shared" si="81"/>
        <v/>
      </c>
    </row>
    <row r="5204" spans="1:1" x14ac:dyDescent="0.25">
      <c r="A5204" t="str">
        <f t="shared" si="81"/>
        <v/>
      </c>
    </row>
    <row r="5205" spans="1:1" x14ac:dyDescent="0.25">
      <c r="A5205" t="str">
        <f t="shared" si="81"/>
        <v/>
      </c>
    </row>
    <row r="5206" spans="1:1" x14ac:dyDescent="0.25">
      <c r="A5206" t="str">
        <f t="shared" si="81"/>
        <v/>
      </c>
    </row>
    <row r="5207" spans="1:1" x14ac:dyDescent="0.25">
      <c r="A5207" t="str">
        <f t="shared" si="81"/>
        <v/>
      </c>
    </row>
    <row r="5208" spans="1:1" x14ac:dyDescent="0.25">
      <c r="A5208" t="str">
        <f t="shared" si="81"/>
        <v/>
      </c>
    </row>
    <row r="5209" spans="1:1" x14ac:dyDescent="0.25">
      <c r="A5209" t="str">
        <f t="shared" si="81"/>
        <v/>
      </c>
    </row>
    <row r="5210" spans="1:1" x14ac:dyDescent="0.25">
      <c r="A5210" t="str">
        <f t="shared" si="81"/>
        <v/>
      </c>
    </row>
    <row r="5211" spans="1:1" x14ac:dyDescent="0.25">
      <c r="A5211" t="str">
        <f t="shared" si="81"/>
        <v/>
      </c>
    </row>
    <row r="5212" spans="1:1" x14ac:dyDescent="0.25">
      <c r="A5212" t="str">
        <f t="shared" si="81"/>
        <v/>
      </c>
    </row>
    <row r="5213" spans="1:1" x14ac:dyDescent="0.25">
      <c r="A5213" t="str">
        <f t="shared" si="81"/>
        <v/>
      </c>
    </row>
    <row r="5214" spans="1:1" x14ac:dyDescent="0.25">
      <c r="A5214" t="str">
        <f t="shared" si="81"/>
        <v/>
      </c>
    </row>
    <row r="5215" spans="1:1" x14ac:dyDescent="0.25">
      <c r="A5215" t="str">
        <f t="shared" si="81"/>
        <v/>
      </c>
    </row>
    <row r="5216" spans="1:1" x14ac:dyDescent="0.25">
      <c r="A5216" t="str">
        <f t="shared" si="81"/>
        <v/>
      </c>
    </row>
    <row r="5217" spans="1:1" x14ac:dyDescent="0.25">
      <c r="A5217" t="str">
        <f t="shared" si="81"/>
        <v/>
      </c>
    </row>
    <row r="5218" spans="1:1" x14ac:dyDescent="0.25">
      <c r="A5218" t="str">
        <f t="shared" si="81"/>
        <v/>
      </c>
    </row>
    <row r="5219" spans="1:1" x14ac:dyDescent="0.25">
      <c r="A5219" t="str">
        <f t="shared" si="81"/>
        <v/>
      </c>
    </row>
    <row r="5220" spans="1:1" x14ac:dyDescent="0.25">
      <c r="A5220" t="str">
        <f t="shared" si="81"/>
        <v/>
      </c>
    </row>
    <row r="5221" spans="1:1" x14ac:dyDescent="0.25">
      <c r="A5221" t="str">
        <f t="shared" si="81"/>
        <v/>
      </c>
    </row>
    <row r="5222" spans="1:1" x14ac:dyDescent="0.25">
      <c r="A5222" t="str">
        <f t="shared" si="81"/>
        <v/>
      </c>
    </row>
    <row r="5223" spans="1:1" x14ac:dyDescent="0.25">
      <c r="A5223" t="str">
        <f t="shared" si="81"/>
        <v/>
      </c>
    </row>
    <row r="5224" spans="1:1" x14ac:dyDescent="0.25">
      <c r="A5224" t="str">
        <f t="shared" si="81"/>
        <v/>
      </c>
    </row>
    <row r="5225" spans="1:1" x14ac:dyDescent="0.25">
      <c r="A5225" t="str">
        <f t="shared" si="81"/>
        <v/>
      </c>
    </row>
    <row r="5226" spans="1:1" x14ac:dyDescent="0.25">
      <c r="A5226" t="str">
        <f t="shared" si="81"/>
        <v/>
      </c>
    </row>
    <row r="5227" spans="1:1" x14ac:dyDescent="0.25">
      <c r="A5227" t="str">
        <f t="shared" si="81"/>
        <v/>
      </c>
    </row>
    <row r="5228" spans="1:1" x14ac:dyDescent="0.25">
      <c r="A5228" t="str">
        <f t="shared" si="81"/>
        <v/>
      </c>
    </row>
    <row r="5229" spans="1:1" x14ac:dyDescent="0.25">
      <c r="A5229" t="str">
        <f t="shared" si="81"/>
        <v/>
      </c>
    </row>
    <row r="5230" spans="1:1" x14ac:dyDescent="0.25">
      <c r="A5230" t="str">
        <f t="shared" si="81"/>
        <v/>
      </c>
    </row>
    <row r="5231" spans="1:1" x14ac:dyDescent="0.25">
      <c r="A5231" t="str">
        <f t="shared" si="81"/>
        <v/>
      </c>
    </row>
    <row r="5232" spans="1:1" x14ac:dyDescent="0.25">
      <c r="A5232" t="str">
        <f t="shared" si="81"/>
        <v/>
      </c>
    </row>
    <row r="5233" spans="1:1" x14ac:dyDescent="0.25">
      <c r="A5233" t="str">
        <f t="shared" si="81"/>
        <v/>
      </c>
    </row>
    <row r="5234" spans="1:1" x14ac:dyDescent="0.25">
      <c r="A5234" t="str">
        <f t="shared" si="81"/>
        <v/>
      </c>
    </row>
    <row r="5235" spans="1:1" x14ac:dyDescent="0.25">
      <c r="A5235" t="str">
        <f t="shared" si="81"/>
        <v/>
      </c>
    </row>
    <row r="5236" spans="1:1" x14ac:dyDescent="0.25">
      <c r="A5236" t="str">
        <f t="shared" si="81"/>
        <v/>
      </c>
    </row>
    <row r="5237" spans="1:1" x14ac:dyDescent="0.25">
      <c r="A5237" t="str">
        <f t="shared" si="81"/>
        <v/>
      </c>
    </row>
    <row r="5238" spans="1:1" x14ac:dyDescent="0.25">
      <c r="A5238" t="str">
        <f t="shared" si="81"/>
        <v/>
      </c>
    </row>
    <row r="5239" spans="1:1" x14ac:dyDescent="0.25">
      <c r="A5239" t="str">
        <f t="shared" si="81"/>
        <v/>
      </c>
    </row>
    <row r="5240" spans="1:1" x14ac:dyDescent="0.25">
      <c r="A5240" t="str">
        <f t="shared" si="81"/>
        <v/>
      </c>
    </row>
    <row r="5241" spans="1:1" x14ac:dyDescent="0.25">
      <c r="A5241" t="str">
        <f t="shared" si="81"/>
        <v/>
      </c>
    </row>
    <row r="5242" spans="1:1" x14ac:dyDescent="0.25">
      <c r="A5242" t="str">
        <f t="shared" si="81"/>
        <v/>
      </c>
    </row>
    <row r="5243" spans="1:1" x14ac:dyDescent="0.25">
      <c r="A5243" t="str">
        <f t="shared" si="81"/>
        <v/>
      </c>
    </row>
    <row r="5244" spans="1:1" x14ac:dyDescent="0.25">
      <c r="A5244" t="str">
        <f t="shared" si="81"/>
        <v/>
      </c>
    </row>
    <row r="5245" spans="1:1" x14ac:dyDescent="0.25">
      <c r="A5245" t="str">
        <f t="shared" si="81"/>
        <v/>
      </c>
    </row>
    <row r="5246" spans="1:1" x14ac:dyDescent="0.25">
      <c r="A5246" t="str">
        <f t="shared" si="81"/>
        <v/>
      </c>
    </row>
    <row r="5247" spans="1:1" x14ac:dyDescent="0.25">
      <c r="A5247" t="str">
        <f t="shared" si="81"/>
        <v/>
      </c>
    </row>
    <row r="5248" spans="1:1" x14ac:dyDescent="0.25">
      <c r="A5248" t="str">
        <f t="shared" si="81"/>
        <v/>
      </c>
    </row>
    <row r="5249" spans="1:1" x14ac:dyDescent="0.25">
      <c r="A5249" t="str">
        <f t="shared" si="81"/>
        <v/>
      </c>
    </row>
    <row r="5250" spans="1:1" x14ac:dyDescent="0.25">
      <c r="A5250" t="str">
        <f t="shared" si="81"/>
        <v/>
      </c>
    </row>
    <row r="5251" spans="1:1" x14ac:dyDescent="0.25">
      <c r="A5251" t="str">
        <f t="shared" ref="A5251:A5314" si="82">CONCATENATE(B5251,C5251,D5251,E5251)</f>
        <v/>
      </c>
    </row>
    <row r="5252" spans="1:1" x14ac:dyDescent="0.25">
      <c r="A5252" t="str">
        <f t="shared" si="82"/>
        <v/>
      </c>
    </row>
    <row r="5253" spans="1:1" x14ac:dyDescent="0.25">
      <c r="A5253" t="str">
        <f t="shared" si="82"/>
        <v/>
      </c>
    </row>
    <row r="5254" spans="1:1" x14ac:dyDescent="0.25">
      <c r="A5254" t="str">
        <f t="shared" si="82"/>
        <v/>
      </c>
    </row>
    <row r="5255" spans="1:1" x14ac:dyDescent="0.25">
      <c r="A5255" t="str">
        <f t="shared" si="82"/>
        <v/>
      </c>
    </row>
    <row r="5256" spans="1:1" x14ac:dyDescent="0.25">
      <c r="A5256" t="str">
        <f t="shared" si="82"/>
        <v/>
      </c>
    </row>
    <row r="5257" spans="1:1" x14ac:dyDescent="0.25">
      <c r="A5257" t="str">
        <f t="shared" si="82"/>
        <v/>
      </c>
    </row>
    <row r="5258" spans="1:1" x14ac:dyDescent="0.25">
      <c r="A5258" t="str">
        <f t="shared" si="82"/>
        <v/>
      </c>
    </row>
    <row r="5259" spans="1:1" x14ac:dyDescent="0.25">
      <c r="A5259" t="str">
        <f t="shared" si="82"/>
        <v/>
      </c>
    </row>
    <row r="5260" spans="1:1" x14ac:dyDescent="0.25">
      <c r="A5260" t="str">
        <f t="shared" si="82"/>
        <v/>
      </c>
    </row>
    <row r="5261" spans="1:1" x14ac:dyDescent="0.25">
      <c r="A5261" t="str">
        <f t="shared" si="82"/>
        <v/>
      </c>
    </row>
    <row r="5262" spans="1:1" x14ac:dyDescent="0.25">
      <c r="A5262" t="str">
        <f t="shared" si="82"/>
        <v/>
      </c>
    </row>
    <row r="5263" spans="1:1" x14ac:dyDescent="0.25">
      <c r="A5263" t="str">
        <f t="shared" si="82"/>
        <v/>
      </c>
    </row>
    <row r="5264" spans="1:1" x14ac:dyDescent="0.25">
      <c r="A5264" t="str">
        <f t="shared" si="82"/>
        <v/>
      </c>
    </row>
    <row r="5265" spans="1:1" x14ac:dyDescent="0.25">
      <c r="A5265" t="str">
        <f t="shared" si="82"/>
        <v/>
      </c>
    </row>
    <row r="5266" spans="1:1" x14ac:dyDescent="0.25">
      <c r="A5266" t="str">
        <f t="shared" si="82"/>
        <v/>
      </c>
    </row>
    <row r="5267" spans="1:1" x14ac:dyDescent="0.25">
      <c r="A5267" t="str">
        <f t="shared" si="82"/>
        <v/>
      </c>
    </row>
    <row r="5268" spans="1:1" x14ac:dyDescent="0.25">
      <c r="A5268" t="str">
        <f t="shared" si="82"/>
        <v/>
      </c>
    </row>
    <row r="5269" spans="1:1" x14ac:dyDescent="0.25">
      <c r="A5269" t="str">
        <f t="shared" si="82"/>
        <v/>
      </c>
    </row>
    <row r="5270" spans="1:1" x14ac:dyDescent="0.25">
      <c r="A5270" t="str">
        <f t="shared" si="82"/>
        <v/>
      </c>
    </row>
    <row r="5271" spans="1:1" x14ac:dyDescent="0.25">
      <c r="A5271" t="str">
        <f t="shared" si="82"/>
        <v/>
      </c>
    </row>
    <row r="5272" spans="1:1" x14ac:dyDescent="0.25">
      <c r="A5272" t="str">
        <f t="shared" si="82"/>
        <v/>
      </c>
    </row>
    <row r="5273" spans="1:1" x14ac:dyDescent="0.25">
      <c r="A5273" t="str">
        <f t="shared" si="82"/>
        <v/>
      </c>
    </row>
    <row r="5274" spans="1:1" x14ac:dyDescent="0.25">
      <c r="A5274" t="str">
        <f t="shared" si="82"/>
        <v/>
      </c>
    </row>
    <row r="5275" spans="1:1" x14ac:dyDescent="0.25">
      <c r="A5275" t="str">
        <f t="shared" si="82"/>
        <v/>
      </c>
    </row>
    <row r="5276" spans="1:1" x14ac:dyDescent="0.25">
      <c r="A5276" t="str">
        <f t="shared" si="82"/>
        <v/>
      </c>
    </row>
    <row r="5277" spans="1:1" x14ac:dyDescent="0.25">
      <c r="A5277" t="str">
        <f t="shared" si="82"/>
        <v/>
      </c>
    </row>
    <row r="5278" spans="1:1" x14ac:dyDescent="0.25">
      <c r="A5278" t="str">
        <f t="shared" si="82"/>
        <v/>
      </c>
    </row>
    <row r="5279" spans="1:1" x14ac:dyDescent="0.25">
      <c r="A5279" t="str">
        <f t="shared" si="82"/>
        <v/>
      </c>
    </row>
    <row r="5280" spans="1:1" x14ac:dyDescent="0.25">
      <c r="A5280" t="str">
        <f t="shared" si="82"/>
        <v/>
      </c>
    </row>
    <row r="5281" spans="1:1" x14ac:dyDescent="0.25">
      <c r="A5281" t="str">
        <f t="shared" si="82"/>
        <v/>
      </c>
    </row>
    <row r="5282" spans="1:1" x14ac:dyDescent="0.25">
      <c r="A5282" t="str">
        <f t="shared" si="82"/>
        <v/>
      </c>
    </row>
    <row r="5283" spans="1:1" x14ac:dyDescent="0.25">
      <c r="A5283" t="str">
        <f t="shared" si="82"/>
        <v/>
      </c>
    </row>
    <row r="5284" spans="1:1" x14ac:dyDescent="0.25">
      <c r="A5284" t="str">
        <f t="shared" si="82"/>
        <v/>
      </c>
    </row>
    <row r="5285" spans="1:1" x14ac:dyDescent="0.25">
      <c r="A5285" t="str">
        <f t="shared" si="82"/>
        <v/>
      </c>
    </row>
    <row r="5286" spans="1:1" x14ac:dyDescent="0.25">
      <c r="A5286" t="str">
        <f t="shared" si="82"/>
        <v/>
      </c>
    </row>
    <row r="5287" spans="1:1" x14ac:dyDescent="0.25">
      <c r="A5287" t="str">
        <f t="shared" si="82"/>
        <v/>
      </c>
    </row>
    <row r="5288" spans="1:1" x14ac:dyDescent="0.25">
      <c r="A5288" t="str">
        <f t="shared" si="82"/>
        <v/>
      </c>
    </row>
    <row r="5289" spans="1:1" x14ac:dyDescent="0.25">
      <c r="A5289" t="str">
        <f t="shared" si="82"/>
        <v/>
      </c>
    </row>
    <row r="5290" spans="1:1" x14ac:dyDescent="0.25">
      <c r="A5290" t="str">
        <f t="shared" si="82"/>
        <v/>
      </c>
    </row>
    <row r="5291" spans="1:1" x14ac:dyDescent="0.25">
      <c r="A5291" t="str">
        <f t="shared" si="82"/>
        <v/>
      </c>
    </row>
    <row r="5292" spans="1:1" x14ac:dyDescent="0.25">
      <c r="A5292" t="str">
        <f t="shared" si="82"/>
        <v/>
      </c>
    </row>
    <row r="5293" spans="1:1" x14ac:dyDescent="0.25">
      <c r="A5293" t="str">
        <f t="shared" si="82"/>
        <v/>
      </c>
    </row>
    <row r="5294" spans="1:1" x14ac:dyDescent="0.25">
      <c r="A5294" t="str">
        <f t="shared" si="82"/>
        <v/>
      </c>
    </row>
    <row r="5295" spans="1:1" x14ac:dyDescent="0.25">
      <c r="A5295" t="str">
        <f t="shared" si="82"/>
        <v/>
      </c>
    </row>
    <row r="5296" spans="1:1" x14ac:dyDescent="0.25">
      <c r="A5296" t="str">
        <f t="shared" si="82"/>
        <v/>
      </c>
    </row>
    <row r="5297" spans="1:1" x14ac:dyDescent="0.25">
      <c r="A5297" t="str">
        <f t="shared" si="82"/>
        <v/>
      </c>
    </row>
    <row r="5298" spans="1:1" x14ac:dyDescent="0.25">
      <c r="A5298" t="str">
        <f t="shared" si="82"/>
        <v/>
      </c>
    </row>
    <row r="5299" spans="1:1" x14ac:dyDescent="0.25">
      <c r="A5299" t="str">
        <f t="shared" si="82"/>
        <v/>
      </c>
    </row>
    <row r="5300" spans="1:1" x14ac:dyDescent="0.25">
      <c r="A5300" t="str">
        <f t="shared" si="82"/>
        <v/>
      </c>
    </row>
    <row r="5301" spans="1:1" x14ac:dyDescent="0.25">
      <c r="A5301" t="str">
        <f t="shared" si="82"/>
        <v/>
      </c>
    </row>
    <row r="5302" spans="1:1" x14ac:dyDescent="0.25">
      <c r="A5302" t="str">
        <f t="shared" si="82"/>
        <v/>
      </c>
    </row>
    <row r="5303" spans="1:1" x14ac:dyDescent="0.25">
      <c r="A5303" t="str">
        <f t="shared" si="82"/>
        <v/>
      </c>
    </row>
    <row r="5304" spans="1:1" x14ac:dyDescent="0.25">
      <c r="A5304" t="str">
        <f t="shared" si="82"/>
        <v/>
      </c>
    </row>
    <row r="5305" spans="1:1" x14ac:dyDescent="0.25">
      <c r="A5305" t="str">
        <f t="shared" si="82"/>
        <v/>
      </c>
    </row>
    <row r="5306" spans="1:1" x14ac:dyDescent="0.25">
      <c r="A5306" t="str">
        <f t="shared" si="82"/>
        <v/>
      </c>
    </row>
    <row r="5307" spans="1:1" x14ac:dyDescent="0.25">
      <c r="A5307" t="str">
        <f t="shared" si="82"/>
        <v/>
      </c>
    </row>
    <row r="5308" spans="1:1" x14ac:dyDescent="0.25">
      <c r="A5308" t="str">
        <f t="shared" si="82"/>
        <v/>
      </c>
    </row>
    <row r="5309" spans="1:1" x14ac:dyDescent="0.25">
      <c r="A5309" t="str">
        <f t="shared" si="82"/>
        <v/>
      </c>
    </row>
    <row r="5310" spans="1:1" x14ac:dyDescent="0.25">
      <c r="A5310" t="str">
        <f t="shared" si="82"/>
        <v/>
      </c>
    </row>
    <row r="5311" spans="1:1" x14ac:dyDescent="0.25">
      <c r="A5311" t="str">
        <f t="shared" si="82"/>
        <v/>
      </c>
    </row>
    <row r="5312" spans="1:1" x14ac:dyDescent="0.25">
      <c r="A5312" t="str">
        <f t="shared" si="82"/>
        <v/>
      </c>
    </row>
    <row r="5313" spans="1:1" x14ac:dyDescent="0.25">
      <c r="A5313" t="str">
        <f t="shared" si="82"/>
        <v/>
      </c>
    </row>
    <row r="5314" spans="1:1" x14ac:dyDescent="0.25">
      <c r="A5314" t="str">
        <f t="shared" si="82"/>
        <v/>
      </c>
    </row>
    <row r="5315" spans="1:1" x14ac:dyDescent="0.25">
      <c r="A5315" t="str">
        <f t="shared" ref="A5315:A5378" si="83">CONCATENATE(B5315,C5315,D5315,E5315)</f>
        <v/>
      </c>
    </row>
    <row r="5316" spans="1:1" x14ac:dyDescent="0.25">
      <c r="A5316" t="str">
        <f t="shared" si="83"/>
        <v/>
      </c>
    </row>
    <row r="5317" spans="1:1" x14ac:dyDescent="0.25">
      <c r="A5317" t="str">
        <f t="shared" si="83"/>
        <v/>
      </c>
    </row>
    <row r="5318" spans="1:1" x14ac:dyDescent="0.25">
      <c r="A5318" t="str">
        <f t="shared" si="83"/>
        <v/>
      </c>
    </row>
    <row r="5319" spans="1:1" x14ac:dyDescent="0.25">
      <c r="A5319" t="str">
        <f t="shared" si="83"/>
        <v/>
      </c>
    </row>
    <row r="5320" spans="1:1" x14ac:dyDescent="0.25">
      <c r="A5320" t="str">
        <f t="shared" si="83"/>
        <v/>
      </c>
    </row>
    <row r="5321" spans="1:1" x14ac:dyDescent="0.25">
      <c r="A5321" t="str">
        <f t="shared" si="83"/>
        <v/>
      </c>
    </row>
    <row r="5322" spans="1:1" x14ac:dyDescent="0.25">
      <c r="A5322" t="str">
        <f t="shared" si="83"/>
        <v/>
      </c>
    </row>
    <row r="5323" spans="1:1" x14ac:dyDescent="0.25">
      <c r="A5323" t="str">
        <f t="shared" si="83"/>
        <v/>
      </c>
    </row>
    <row r="5324" spans="1:1" x14ac:dyDescent="0.25">
      <c r="A5324" t="str">
        <f t="shared" si="83"/>
        <v/>
      </c>
    </row>
    <row r="5325" spans="1:1" x14ac:dyDescent="0.25">
      <c r="A5325" t="str">
        <f t="shared" si="83"/>
        <v/>
      </c>
    </row>
    <row r="5326" spans="1:1" x14ac:dyDescent="0.25">
      <c r="A5326" t="str">
        <f t="shared" si="83"/>
        <v/>
      </c>
    </row>
    <row r="5327" spans="1:1" x14ac:dyDescent="0.25">
      <c r="A5327" t="str">
        <f t="shared" si="83"/>
        <v/>
      </c>
    </row>
    <row r="5328" spans="1:1" x14ac:dyDescent="0.25">
      <c r="A5328" t="str">
        <f t="shared" si="83"/>
        <v/>
      </c>
    </row>
    <row r="5329" spans="1:1" x14ac:dyDescent="0.25">
      <c r="A5329" t="str">
        <f t="shared" si="83"/>
        <v/>
      </c>
    </row>
    <row r="5330" spans="1:1" x14ac:dyDescent="0.25">
      <c r="A5330" t="str">
        <f t="shared" si="83"/>
        <v/>
      </c>
    </row>
    <row r="5331" spans="1:1" x14ac:dyDescent="0.25">
      <c r="A5331" t="str">
        <f t="shared" si="83"/>
        <v/>
      </c>
    </row>
    <row r="5332" spans="1:1" x14ac:dyDescent="0.25">
      <c r="A5332" t="str">
        <f t="shared" si="83"/>
        <v/>
      </c>
    </row>
    <row r="5333" spans="1:1" x14ac:dyDescent="0.25">
      <c r="A5333" t="str">
        <f t="shared" si="83"/>
        <v/>
      </c>
    </row>
    <row r="5334" spans="1:1" x14ac:dyDescent="0.25">
      <c r="A5334" t="str">
        <f t="shared" si="83"/>
        <v/>
      </c>
    </row>
    <row r="5335" spans="1:1" x14ac:dyDescent="0.25">
      <c r="A5335" t="str">
        <f t="shared" si="83"/>
        <v/>
      </c>
    </row>
    <row r="5336" spans="1:1" x14ac:dyDescent="0.25">
      <c r="A5336" t="str">
        <f t="shared" si="83"/>
        <v/>
      </c>
    </row>
    <row r="5337" spans="1:1" x14ac:dyDescent="0.25">
      <c r="A5337" t="str">
        <f t="shared" si="83"/>
        <v/>
      </c>
    </row>
    <row r="5338" spans="1:1" x14ac:dyDescent="0.25">
      <c r="A5338" t="str">
        <f t="shared" si="83"/>
        <v/>
      </c>
    </row>
    <row r="5339" spans="1:1" x14ac:dyDescent="0.25">
      <c r="A5339" t="str">
        <f t="shared" si="83"/>
        <v/>
      </c>
    </row>
    <row r="5340" spans="1:1" x14ac:dyDescent="0.25">
      <c r="A5340" t="str">
        <f t="shared" si="83"/>
        <v/>
      </c>
    </row>
    <row r="5341" spans="1:1" x14ac:dyDescent="0.25">
      <c r="A5341" t="str">
        <f t="shared" si="83"/>
        <v/>
      </c>
    </row>
    <row r="5342" spans="1:1" x14ac:dyDescent="0.25">
      <c r="A5342" t="str">
        <f t="shared" si="83"/>
        <v/>
      </c>
    </row>
    <row r="5343" spans="1:1" x14ac:dyDescent="0.25">
      <c r="A5343" t="str">
        <f t="shared" si="83"/>
        <v/>
      </c>
    </row>
    <row r="5344" spans="1:1" x14ac:dyDescent="0.25">
      <c r="A5344" t="str">
        <f t="shared" si="83"/>
        <v/>
      </c>
    </row>
    <row r="5345" spans="1:1" x14ac:dyDescent="0.25">
      <c r="A5345" t="str">
        <f t="shared" si="83"/>
        <v/>
      </c>
    </row>
    <row r="5346" spans="1:1" x14ac:dyDescent="0.25">
      <c r="A5346" t="str">
        <f t="shared" si="83"/>
        <v/>
      </c>
    </row>
    <row r="5347" spans="1:1" x14ac:dyDescent="0.25">
      <c r="A5347" t="str">
        <f t="shared" si="83"/>
        <v/>
      </c>
    </row>
    <row r="5348" spans="1:1" x14ac:dyDescent="0.25">
      <c r="A5348" t="str">
        <f t="shared" si="83"/>
        <v/>
      </c>
    </row>
    <row r="5349" spans="1:1" x14ac:dyDescent="0.25">
      <c r="A5349" t="str">
        <f t="shared" si="83"/>
        <v/>
      </c>
    </row>
    <row r="5350" spans="1:1" x14ac:dyDescent="0.25">
      <c r="A5350" t="str">
        <f t="shared" si="83"/>
        <v/>
      </c>
    </row>
    <row r="5351" spans="1:1" x14ac:dyDescent="0.25">
      <c r="A5351" t="str">
        <f t="shared" si="83"/>
        <v/>
      </c>
    </row>
    <row r="5352" spans="1:1" x14ac:dyDescent="0.25">
      <c r="A5352" t="str">
        <f t="shared" si="83"/>
        <v/>
      </c>
    </row>
    <row r="5353" spans="1:1" x14ac:dyDescent="0.25">
      <c r="A5353" t="str">
        <f t="shared" si="83"/>
        <v/>
      </c>
    </row>
    <row r="5354" spans="1:1" x14ac:dyDescent="0.25">
      <c r="A5354" t="str">
        <f t="shared" si="83"/>
        <v/>
      </c>
    </row>
    <row r="5355" spans="1:1" x14ac:dyDescent="0.25">
      <c r="A5355" t="str">
        <f t="shared" si="83"/>
        <v/>
      </c>
    </row>
    <row r="5356" spans="1:1" x14ac:dyDescent="0.25">
      <c r="A5356" t="str">
        <f t="shared" si="83"/>
        <v/>
      </c>
    </row>
    <row r="5357" spans="1:1" x14ac:dyDescent="0.25">
      <c r="A5357" t="str">
        <f t="shared" si="83"/>
        <v/>
      </c>
    </row>
    <row r="5358" spans="1:1" x14ac:dyDescent="0.25">
      <c r="A5358" t="str">
        <f t="shared" si="83"/>
        <v/>
      </c>
    </row>
    <row r="5359" spans="1:1" x14ac:dyDescent="0.25">
      <c r="A5359" t="str">
        <f t="shared" si="83"/>
        <v/>
      </c>
    </row>
    <row r="5360" spans="1:1" x14ac:dyDescent="0.25">
      <c r="A5360" t="str">
        <f t="shared" si="83"/>
        <v/>
      </c>
    </row>
    <row r="5361" spans="1:1" x14ac:dyDescent="0.25">
      <c r="A5361" t="str">
        <f t="shared" si="83"/>
        <v/>
      </c>
    </row>
    <row r="5362" spans="1:1" x14ac:dyDescent="0.25">
      <c r="A5362" t="str">
        <f t="shared" si="83"/>
        <v/>
      </c>
    </row>
    <row r="5363" spans="1:1" x14ac:dyDescent="0.25">
      <c r="A5363" t="str">
        <f t="shared" si="83"/>
        <v/>
      </c>
    </row>
    <row r="5364" spans="1:1" x14ac:dyDescent="0.25">
      <c r="A5364" t="str">
        <f t="shared" si="83"/>
        <v/>
      </c>
    </row>
    <row r="5365" spans="1:1" x14ac:dyDescent="0.25">
      <c r="A5365" t="str">
        <f t="shared" si="83"/>
        <v/>
      </c>
    </row>
    <row r="5366" spans="1:1" x14ac:dyDescent="0.25">
      <c r="A5366" t="str">
        <f t="shared" si="83"/>
        <v/>
      </c>
    </row>
    <row r="5367" spans="1:1" x14ac:dyDescent="0.25">
      <c r="A5367" t="str">
        <f t="shared" si="83"/>
        <v/>
      </c>
    </row>
    <row r="5368" spans="1:1" x14ac:dyDescent="0.25">
      <c r="A5368" t="str">
        <f t="shared" si="83"/>
        <v/>
      </c>
    </row>
    <row r="5369" spans="1:1" x14ac:dyDescent="0.25">
      <c r="A5369" t="str">
        <f t="shared" si="83"/>
        <v/>
      </c>
    </row>
    <row r="5370" spans="1:1" x14ac:dyDescent="0.25">
      <c r="A5370" t="str">
        <f t="shared" si="83"/>
        <v/>
      </c>
    </row>
    <row r="5371" spans="1:1" x14ac:dyDescent="0.25">
      <c r="A5371" t="str">
        <f t="shared" si="83"/>
        <v/>
      </c>
    </row>
    <row r="5372" spans="1:1" x14ac:dyDescent="0.25">
      <c r="A5372" t="str">
        <f t="shared" si="83"/>
        <v/>
      </c>
    </row>
    <row r="5373" spans="1:1" x14ac:dyDescent="0.25">
      <c r="A5373" t="str">
        <f t="shared" si="83"/>
        <v/>
      </c>
    </row>
    <row r="5374" spans="1:1" x14ac:dyDescent="0.25">
      <c r="A5374" t="str">
        <f t="shared" si="83"/>
        <v/>
      </c>
    </row>
    <row r="5375" spans="1:1" x14ac:dyDescent="0.25">
      <c r="A5375" t="str">
        <f t="shared" si="83"/>
        <v/>
      </c>
    </row>
    <row r="5376" spans="1:1" x14ac:dyDescent="0.25">
      <c r="A5376" t="str">
        <f t="shared" si="83"/>
        <v/>
      </c>
    </row>
    <row r="5377" spans="1:1" x14ac:dyDescent="0.25">
      <c r="A5377" t="str">
        <f t="shared" si="83"/>
        <v/>
      </c>
    </row>
    <row r="5378" spans="1:1" x14ac:dyDescent="0.25">
      <c r="A5378" t="str">
        <f t="shared" si="83"/>
        <v/>
      </c>
    </row>
    <row r="5379" spans="1:1" x14ac:dyDescent="0.25">
      <c r="A5379" t="str">
        <f t="shared" ref="A5379:A5442" si="84">CONCATENATE(B5379,C5379,D5379,E5379)</f>
        <v/>
      </c>
    </row>
    <row r="5380" spans="1:1" x14ac:dyDescent="0.25">
      <c r="A5380" t="str">
        <f t="shared" si="84"/>
        <v/>
      </c>
    </row>
    <row r="5381" spans="1:1" x14ac:dyDescent="0.25">
      <c r="A5381" t="str">
        <f t="shared" si="84"/>
        <v/>
      </c>
    </row>
    <row r="5382" spans="1:1" x14ac:dyDescent="0.25">
      <c r="A5382" t="str">
        <f t="shared" si="84"/>
        <v/>
      </c>
    </row>
    <row r="5383" spans="1:1" x14ac:dyDescent="0.25">
      <c r="A5383" t="str">
        <f t="shared" si="84"/>
        <v/>
      </c>
    </row>
    <row r="5384" spans="1:1" x14ac:dyDescent="0.25">
      <c r="A5384" t="str">
        <f t="shared" si="84"/>
        <v/>
      </c>
    </row>
    <row r="5385" spans="1:1" x14ac:dyDescent="0.25">
      <c r="A5385" t="str">
        <f t="shared" si="84"/>
        <v/>
      </c>
    </row>
    <row r="5386" spans="1:1" x14ac:dyDescent="0.25">
      <c r="A5386" t="str">
        <f t="shared" si="84"/>
        <v/>
      </c>
    </row>
    <row r="5387" spans="1:1" x14ac:dyDescent="0.25">
      <c r="A5387" t="str">
        <f t="shared" si="84"/>
        <v/>
      </c>
    </row>
    <row r="5388" spans="1:1" x14ac:dyDescent="0.25">
      <c r="A5388" t="str">
        <f t="shared" si="84"/>
        <v/>
      </c>
    </row>
    <row r="5389" spans="1:1" x14ac:dyDescent="0.25">
      <c r="A5389" t="str">
        <f t="shared" si="84"/>
        <v/>
      </c>
    </row>
    <row r="5390" spans="1:1" x14ac:dyDescent="0.25">
      <c r="A5390" t="str">
        <f t="shared" si="84"/>
        <v/>
      </c>
    </row>
    <row r="5391" spans="1:1" x14ac:dyDescent="0.25">
      <c r="A5391" t="str">
        <f t="shared" si="84"/>
        <v/>
      </c>
    </row>
    <row r="5392" spans="1:1" x14ac:dyDescent="0.25">
      <c r="A5392" t="str">
        <f t="shared" si="84"/>
        <v/>
      </c>
    </row>
    <row r="5393" spans="1:1" x14ac:dyDescent="0.25">
      <c r="A5393" t="str">
        <f t="shared" si="84"/>
        <v/>
      </c>
    </row>
    <row r="5394" spans="1:1" x14ac:dyDescent="0.25">
      <c r="A5394" t="str">
        <f t="shared" si="84"/>
        <v/>
      </c>
    </row>
    <row r="5395" spans="1:1" x14ac:dyDescent="0.25">
      <c r="A5395" t="str">
        <f t="shared" si="84"/>
        <v/>
      </c>
    </row>
    <row r="5396" spans="1:1" x14ac:dyDescent="0.25">
      <c r="A5396" t="str">
        <f t="shared" si="84"/>
        <v/>
      </c>
    </row>
    <row r="5397" spans="1:1" x14ac:dyDescent="0.25">
      <c r="A5397" t="str">
        <f t="shared" si="84"/>
        <v/>
      </c>
    </row>
    <row r="5398" spans="1:1" x14ac:dyDescent="0.25">
      <c r="A5398" t="str">
        <f t="shared" si="84"/>
        <v/>
      </c>
    </row>
    <row r="5399" spans="1:1" x14ac:dyDescent="0.25">
      <c r="A5399" t="str">
        <f t="shared" si="84"/>
        <v/>
      </c>
    </row>
    <row r="5400" spans="1:1" x14ac:dyDescent="0.25">
      <c r="A5400" t="str">
        <f t="shared" si="84"/>
        <v/>
      </c>
    </row>
    <row r="5401" spans="1:1" x14ac:dyDescent="0.25">
      <c r="A5401" t="str">
        <f t="shared" si="84"/>
        <v/>
      </c>
    </row>
    <row r="5402" spans="1:1" x14ac:dyDescent="0.25">
      <c r="A5402" t="str">
        <f t="shared" si="84"/>
        <v/>
      </c>
    </row>
    <row r="5403" spans="1:1" x14ac:dyDescent="0.25">
      <c r="A5403" t="str">
        <f t="shared" si="84"/>
        <v/>
      </c>
    </row>
    <row r="5404" spans="1:1" x14ac:dyDescent="0.25">
      <c r="A5404" t="str">
        <f t="shared" si="84"/>
        <v/>
      </c>
    </row>
    <row r="5405" spans="1:1" x14ac:dyDescent="0.25">
      <c r="A5405" t="str">
        <f t="shared" si="84"/>
        <v/>
      </c>
    </row>
    <row r="5406" spans="1:1" x14ac:dyDescent="0.25">
      <c r="A5406" t="str">
        <f t="shared" si="84"/>
        <v/>
      </c>
    </row>
    <row r="5407" spans="1:1" x14ac:dyDescent="0.25">
      <c r="A5407" t="str">
        <f t="shared" si="84"/>
        <v/>
      </c>
    </row>
    <row r="5408" spans="1:1" x14ac:dyDescent="0.25">
      <c r="A5408" t="str">
        <f t="shared" si="84"/>
        <v/>
      </c>
    </row>
    <row r="5409" spans="1:1" x14ac:dyDescent="0.25">
      <c r="A5409" t="str">
        <f t="shared" si="84"/>
        <v/>
      </c>
    </row>
    <row r="5410" spans="1:1" x14ac:dyDescent="0.25">
      <c r="A5410" t="str">
        <f t="shared" si="84"/>
        <v/>
      </c>
    </row>
    <row r="5411" spans="1:1" x14ac:dyDescent="0.25">
      <c r="A5411" t="str">
        <f t="shared" si="84"/>
        <v/>
      </c>
    </row>
    <row r="5412" spans="1:1" x14ac:dyDescent="0.25">
      <c r="A5412" t="str">
        <f t="shared" si="84"/>
        <v/>
      </c>
    </row>
    <row r="5413" spans="1:1" x14ac:dyDescent="0.25">
      <c r="A5413" t="str">
        <f t="shared" si="84"/>
        <v/>
      </c>
    </row>
    <row r="5414" spans="1:1" x14ac:dyDescent="0.25">
      <c r="A5414" t="str">
        <f t="shared" si="84"/>
        <v/>
      </c>
    </row>
    <row r="5415" spans="1:1" x14ac:dyDescent="0.25">
      <c r="A5415" t="str">
        <f t="shared" si="84"/>
        <v/>
      </c>
    </row>
    <row r="5416" spans="1:1" x14ac:dyDescent="0.25">
      <c r="A5416" t="str">
        <f t="shared" si="84"/>
        <v/>
      </c>
    </row>
    <row r="5417" spans="1:1" x14ac:dyDescent="0.25">
      <c r="A5417" t="str">
        <f t="shared" si="84"/>
        <v/>
      </c>
    </row>
    <row r="5418" spans="1:1" x14ac:dyDescent="0.25">
      <c r="A5418" t="str">
        <f t="shared" si="84"/>
        <v/>
      </c>
    </row>
    <row r="5419" spans="1:1" x14ac:dyDescent="0.25">
      <c r="A5419" t="str">
        <f t="shared" si="84"/>
        <v/>
      </c>
    </row>
    <row r="5420" spans="1:1" x14ac:dyDescent="0.25">
      <c r="A5420" t="str">
        <f t="shared" si="84"/>
        <v/>
      </c>
    </row>
    <row r="5421" spans="1:1" x14ac:dyDescent="0.25">
      <c r="A5421" t="str">
        <f t="shared" si="84"/>
        <v/>
      </c>
    </row>
    <row r="5422" spans="1:1" x14ac:dyDescent="0.25">
      <c r="A5422" t="str">
        <f t="shared" si="84"/>
        <v/>
      </c>
    </row>
    <row r="5423" spans="1:1" x14ac:dyDescent="0.25">
      <c r="A5423" t="str">
        <f t="shared" si="84"/>
        <v/>
      </c>
    </row>
    <row r="5424" spans="1:1" x14ac:dyDescent="0.25">
      <c r="A5424" t="str">
        <f t="shared" si="84"/>
        <v/>
      </c>
    </row>
    <row r="5425" spans="1:1" x14ac:dyDescent="0.25">
      <c r="A5425" t="str">
        <f t="shared" si="84"/>
        <v/>
      </c>
    </row>
    <row r="5426" spans="1:1" x14ac:dyDescent="0.25">
      <c r="A5426" t="str">
        <f t="shared" si="84"/>
        <v/>
      </c>
    </row>
    <row r="5427" spans="1:1" x14ac:dyDescent="0.25">
      <c r="A5427" t="str">
        <f t="shared" si="84"/>
        <v/>
      </c>
    </row>
    <row r="5428" spans="1:1" x14ac:dyDescent="0.25">
      <c r="A5428" t="str">
        <f t="shared" si="84"/>
        <v/>
      </c>
    </row>
    <row r="5429" spans="1:1" x14ac:dyDescent="0.25">
      <c r="A5429" t="str">
        <f t="shared" si="84"/>
        <v/>
      </c>
    </row>
    <row r="5430" spans="1:1" x14ac:dyDescent="0.25">
      <c r="A5430" t="str">
        <f t="shared" si="84"/>
        <v/>
      </c>
    </row>
    <row r="5431" spans="1:1" x14ac:dyDescent="0.25">
      <c r="A5431" t="str">
        <f t="shared" si="84"/>
        <v/>
      </c>
    </row>
    <row r="5432" spans="1:1" x14ac:dyDescent="0.25">
      <c r="A5432" t="str">
        <f t="shared" si="84"/>
        <v/>
      </c>
    </row>
    <row r="5433" spans="1:1" x14ac:dyDescent="0.25">
      <c r="A5433" t="str">
        <f t="shared" si="84"/>
        <v/>
      </c>
    </row>
    <row r="5434" spans="1:1" x14ac:dyDescent="0.25">
      <c r="A5434" t="str">
        <f t="shared" si="84"/>
        <v/>
      </c>
    </row>
    <row r="5435" spans="1:1" x14ac:dyDescent="0.25">
      <c r="A5435" t="str">
        <f t="shared" si="84"/>
        <v/>
      </c>
    </row>
    <row r="5436" spans="1:1" x14ac:dyDescent="0.25">
      <c r="A5436" t="str">
        <f t="shared" si="84"/>
        <v/>
      </c>
    </row>
    <row r="5437" spans="1:1" x14ac:dyDescent="0.25">
      <c r="A5437" t="str">
        <f t="shared" si="84"/>
        <v/>
      </c>
    </row>
    <row r="5438" spans="1:1" x14ac:dyDescent="0.25">
      <c r="A5438" t="str">
        <f t="shared" si="84"/>
        <v/>
      </c>
    </row>
    <row r="5439" spans="1:1" x14ac:dyDescent="0.25">
      <c r="A5439" t="str">
        <f t="shared" si="84"/>
        <v/>
      </c>
    </row>
    <row r="5440" spans="1:1" x14ac:dyDescent="0.25">
      <c r="A5440" t="str">
        <f t="shared" si="84"/>
        <v/>
      </c>
    </row>
    <row r="5441" spans="1:1" x14ac:dyDescent="0.25">
      <c r="A5441" t="str">
        <f t="shared" si="84"/>
        <v/>
      </c>
    </row>
    <row r="5442" spans="1:1" x14ac:dyDescent="0.25">
      <c r="A5442" t="str">
        <f t="shared" si="84"/>
        <v/>
      </c>
    </row>
    <row r="5443" spans="1:1" x14ac:dyDescent="0.25">
      <c r="A5443" t="str">
        <f t="shared" ref="A5443:A5506" si="85">CONCATENATE(B5443,C5443,D5443,E5443)</f>
        <v/>
      </c>
    </row>
    <row r="5444" spans="1:1" x14ac:dyDescent="0.25">
      <c r="A5444" t="str">
        <f t="shared" si="85"/>
        <v/>
      </c>
    </row>
    <row r="5445" spans="1:1" x14ac:dyDescent="0.25">
      <c r="A5445" t="str">
        <f t="shared" si="85"/>
        <v/>
      </c>
    </row>
    <row r="5446" spans="1:1" x14ac:dyDescent="0.25">
      <c r="A5446" t="str">
        <f t="shared" si="85"/>
        <v/>
      </c>
    </row>
    <row r="5447" spans="1:1" x14ac:dyDescent="0.25">
      <c r="A5447" t="str">
        <f t="shared" si="85"/>
        <v/>
      </c>
    </row>
    <row r="5448" spans="1:1" x14ac:dyDescent="0.25">
      <c r="A5448" t="str">
        <f t="shared" si="85"/>
        <v/>
      </c>
    </row>
    <row r="5449" spans="1:1" x14ac:dyDescent="0.25">
      <c r="A5449" t="str">
        <f t="shared" si="85"/>
        <v/>
      </c>
    </row>
    <row r="5450" spans="1:1" x14ac:dyDescent="0.25">
      <c r="A5450" t="str">
        <f t="shared" si="85"/>
        <v/>
      </c>
    </row>
    <row r="5451" spans="1:1" x14ac:dyDescent="0.25">
      <c r="A5451" t="str">
        <f t="shared" si="85"/>
        <v/>
      </c>
    </row>
    <row r="5452" spans="1:1" x14ac:dyDescent="0.25">
      <c r="A5452" t="str">
        <f t="shared" si="85"/>
        <v/>
      </c>
    </row>
    <row r="5453" spans="1:1" x14ac:dyDescent="0.25">
      <c r="A5453" t="str">
        <f t="shared" si="85"/>
        <v/>
      </c>
    </row>
    <row r="5454" spans="1:1" x14ac:dyDescent="0.25">
      <c r="A5454" t="str">
        <f t="shared" si="85"/>
        <v/>
      </c>
    </row>
    <row r="5455" spans="1:1" x14ac:dyDescent="0.25">
      <c r="A5455" t="str">
        <f t="shared" si="85"/>
        <v/>
      </c>
    </row>
    <row r="5456" spans="1:1" x14ac:dyDescent="0.25">
      <c r="A5456" t="str">
        <f t="shared" si="85"/>
        <v/>
      </c>
    </row>
    <row r="5457" spans="1:1" x14ac:dyDescent="0.25">
      <c r="A5457" t="str">
        <f t="shared" si="85"/>
        <v/>
      </c>
    </row>
    <row r="5458" spans="1:1" x14ac:dyDescent="0.25">
      <c r="A5458" t="str">
        <f t="shared" si="85"/>
        <v/>
      </c>
    </row>
    <row r="5459" spans="1:1" x14ac:dyDescent="0.25">
      <c r="A5459" t="str">
        <f t="shared" si="85"/>
        <v/>
      </c>
    </row>
    <row r="5460" spans="1:1" x14ac:dyDescent="0.25">
      <c r="A5460" t="str">
        <f t="shared" si="85"/>
        <v/>
      </c>
    </row>
    <row r="5461" spans="1:1" x14ac:dyDescent="0.25">
      <c r="A5461" t="str">
        <f t="shared" si="85"/>
        <v/>
      </c>
    </row>
    <row r="5462" spans="1:1" x14ac:dyDescent="0.25">
      <c r="A5462" t="str">
        <f t="shared" si="85"/>
        <v/>
      </c>
    </row>
    <row r="5463" spans="1:1" x14ac:dyDescent="0.25">
      <c r="A5463" t="str">
        <f t="shared" si="85"/>
        <v/>
      </c>
    </row>
    <row r="5464" spans="1:1" x14ac:dyDescent="0.25">
      <c r="A5464" t="str">
        <f t="shared" si="85"/>
        <v/>
      </c>
    </row>
    <row r="5465" spans="1:1" x14ac:dyDescent="0.25">
      <c r="A5465" t="str">
        <f t="shared" si="85"/>
        <v/>
      </c>
    </row>
    <row r="5466" spans="1:1" x14ac:dyDescent="0.25">
      <c r="A5466" t="str">
        <f t="shared" si="85"/>
        <v/>
      </c>
    </row>
    <row r="5467" spans="1:1" x14ac:dyDescent="0.25">
      <c r="A5467" t="str">
        <f t="shared" si="85"/>
        <v/>
      </c>
    </row>
    <row r="5468" spans="1:1" x14ac:dyDescent="0.25">
      <c r="A5468" t="str">
        <f t="shared" si="85"/>
        <v/>
      </c>
    </row>
    <row r="5469" spans="1:1" x14ac:dyDescent="0.25">
      <c r="A5469" t="str">
        <f t="shared" si="85"/>
        <v/>
      </c>
    </row>
    <row r="5470" spans="1:1" x14ac:dyDescent="0.25">
      <c r="A5470" t="str">
        <f t="shared" si="85"/>
        <v/>
      </c>
    </row>
    <row r="5471" spans="1:1" x14ac:dyDescent="0.25">
      <c r="A5471" t="str">
        <f t="shared" si="85"/>
        <v/>
      </c>
    </row>
    <row r="5472" spans="1:1" x14ac:dyDescent="0.25">
      <c r="A5472" t="str">
        <f t="shared" si="85"/>
        <v/>
      </c>
    </row>
    <row r="5473" spans="1:1" x14ac:dyDescent="0.25">
      <c r="A5473" t="str">
        <f t="shared" si="85"/>
        <v/>
      </c>
    </row>
    <row r="5474" spans="1:1" x14ac:dyDescent="0.25">
      <c r="A5474" t="str">
        <f t="shared" si="85"/>
        <v/>
      </c>
    </row>
    <row r="5475" spans="1:1" x14ac:dyDescent="0.25">
      <c r="A5475" t="str">
        <f t="shared" si="85"/>
        <v/>
      </c>
    </row>
    <row r="5476" spans="1:1" x14ac:dyDescent="0.25">
      <c r="A5476" t="str">
        <f t="shared" si="85"/>
        <v/>
      </c>
    </row>
    <row r="5477" spans="1:1" x14ac:dyDescent="0.25">
      <c r="A5477" t="str">
        <f t="shared" si="85"/>
        <v/>
      </c>
    </row>
    <row r="5478" spans="1:1" x14ac:dyDescent="0.25">
      <c r="A5478" t="str">
        <f t="shared" si="85"/>
        <v/>
      </c>
    </row>
    <row r="5479" spans="1:1" x14ac:dyDescent="0.25">
      <c r="A5479" t="str">
        <f t="shared" si="85"/>
        <v/>
      </c>
    </row>
    <row r="5480" spans="1:1" x14ac:dyDescent="0.25">
      <c r="A5480" t="str">
        <f t="shared" si="85"/>
        <v/>
      </c>
    </row>
    <row r="5481" spans="1:1" x14ac:dyDescent="0.25">
      <c r="A5481" t="str">
        <f t="shared" si="85"/>
        <v/>
      </c>
    </row>
    <row r="5482" spans="1:1" x14ac:dyDescent="0.25">
      <c r="A5482" t="str">
        <f t="shared" si="85"/>
        <v/>
      </c>
    </row>
    <row r="5483" spans="1:1" x14ac:dyDescent="0.25">
      <c r="A5483" t="str">
        <f t="shared" si="85"/>
        <v/>
      </c>
    </row>
    <row r="5484" spans="1:1" x14ac:dyDescent="0.25">
      <c r="A5484" t="str">
        <f t="shared" si="85"/>
        <v/>
      </c>
    </row>
    <row r="5485" spans="1:1" x14ac:dyDescent="0.25">
      <c r="A5485" t="str">
        <f t="shared" si="85"/>
        <v/>
      </c>
    </row>
    <row r="5486" spans="1:1" x14ac:dyDescent="0.25">
      <c r="A5486" t="str">
        <f t="shared" si="85"/>
        <v/>
      </c>
    </row>
    <row r="5487" spans="1:1" x14ac:dyDescent="0.25">
      <c r="A5487" t="str">
        <f t="shared" si="85"/>
        <v/>
      </c>
    </row>
    <row r="5488" spans="1:1" x14ac:dyDescent="0.25">
      <c r="A5488" t="str">
        <f t="shared" si="85"/>
        <v/>
      </c>
    </row>
    <row r="5489" spans="1:1" x14ac:dyDescent="0.25">
      <c r="A5489" t="str">
        <f t="shared" si="85"/>
        <v/>
      </c>
    </row>
    <row r="5490" spans="1:1" x14ac:dyDescent="0.25">
      <c r="A5490" t="str">
        <f t="shared" si="85"/>
        <v/>
      </c>
    </row>
    <row r="5491" spans="1:1" x14ac:dyDescent="0.25">
      <c r="A5491" t="str">
        <f t="shared" si="85"/>
        <v/>
      </c>
    </row>
    <row r="5492" spans="1:1" x14ac:dyDescent="0.25">
      <c r="A5492" t="str">
        <f t="shared" si="85"/>
        <v/>
      </c>
    </row>
    <row r="5493" spans="1:1" x14ac:dyDescent="0.25">
      <c r="A5493" t="str">
        <f t="shared" si="85"/>
        <v/>
      </c>
    </row>
    <row r="5494" spans="1:1" x14ac:dyDescent="0.25">
      <c r="A5494" t="str">
        <f t="shared" si="85"/>
        <v/>
      </c>
    </row>
    <row r="5495" spans="1:1" x14ac:dyDescent="0.25">
      <c r="A5495" t="str">
        <f t="shared" si="85"/>
        <v/>
      </c>
    </row>
    <row r="5496" spans="1:1" x14ac:dyDescent="0.25">
      <c r="A5496" t="str">
        <f t="shared" si="85"/>
        <v/>
      </c>
    </row>
    <row r="5497" spans="1:1" x14ac:dyDescent="0.25">
      <c r="A5497" t="str">
        <f t="shared" si="85"/>
        <v/>
      </c>
    </row>
    <row r="5498" spans="1:1" x14ac:dyDescent="0.25">
      <c r="A5498" t="str">
        <f t="shared" si="85"/>
        <v/>
      </c>
    </row>
    <row r="5499" spans="1:1" x14ac:dyDescent="0.25">
      <c r="A5499" t="str">
        <f t="shared" si="85"/>
        <v/>
      </c>
    </row>
    <row r="5500" spans="1:1" x14ac:dyDescent="0.25">
      <c r="A5500" t="str">
        <f t="shared" si="85"/>
        <v/>
      </c>
    </row>
    <row r="5501" spans="1:1" x14ac:dyDescent="0.25">
      <c r="A5501" t="str">
        <f t="shared" si="85"/>
        <v/>
      </c>
    </row>
    <row r="5502" spans="1:1" x14ac:dyDescent="0.25">
      <c r="A5502" t="str">
        <f t="shared" si="85"/>
        <v/>
      </c>
    </row>
    <row r="5503" spans="1:1" x14ac:dyDescent="0.25">
      <c r="A5503" t="str">
        <f t="shared" si="85"/>
        <v/>
      </c>
    </row>
    <row r="5504" spans="1:1" x14ac:dyDescent="0.25">
      <c r="A5504" t="str">
        <f t="shared" si="85"/>
        <v/>
      </c>
    </row>
    <row r="5505" spans="1:1" x14ac:dyDescent="0.25">
      <c r="A5505" t="str">
        <f t="shared" si="85"/>
        <v/>
      </c>
    </row>
    <row r="5506" spans="1:1" x14ac:dyDescent="0.25">
      <c r="A5506" t="str">
        <f t="shared" si="85"/>
        <v/>
      </c>
    </row>
    <row r="5507" spans="1:1" x14ac:dyDescent="0.25">
      <c r="A5507" t="str">
        <f t="shared" ref="A5507:A5570" si="86">CONCATENATE(B5507,C5507,D5507,E5507)</f>
        <v/>
      </c>
    </row>
    <row r="5508" spans="1:1" x14ac:dyDescent="0.25">
      <c r="A5508" t="str">
        <f t="shared" si="86"/>
        <v/>
      </c>
    </row>
    <row r="5509" spans="1:1" x14ac:dyDescent="0.25">
      <c r="A5509" t="str">
        <f t="shared" si="86"/>
        <v/>
      </c>
    </row>
    <row r="5510" spans="1:1" x14ac:dyDescent="0.25">
      <c r="A5510" t="str">
        <f t="shared" si="86"/>
        <v/>
      </c>
    </row>
    <row r="5511" spans="1:1" x14ac:dyDescent="0.25">
      <c r="A5511" t="str">
        <f t="shared" si="86"/>
        <v/>
      </c>
    </row>
    <row r="5512" spans="1:1" x14ac:dyDescent="0.25">
      <c r="A5512" t="str">
        <f t="shared" si="86"/>
        <v/>
      </c>
    </row>
    <row r="5513" spans="1:1" x14ac:dyDescent="0.25">
      <c r="A5513" t="str">
        <f t="shared" si="86"/>
        <v/>
      </c>
    </row>
    <row r="5514" spans="1:1" x14ac:dyDescent="0.25">
      <c r="A5514" t="str">
        <f t="shared" si="86"/>
        <v/>
      </c>
    </row>
    <row r="5515" spans="1:1" x14ac:dyDescent="0.25">
      <c r="A5515" t="str">
        <f t="shared" si="86"/>
        <v/>
      </c>
    </row>
    <row r="5516" spans="1:1" x14ac:dyDescent="0.25">
      <c r="A5516" t="str">
        <f t="shared" si="86"/>
        <v/>
      </c>
    </row>
    <row r="5517" spans="1:1" x14ac:dyDescent="0.25">
      <c r="A5517" t="str">
        <f t="shared" si="86"/>
        <v/>
      </c>
    </row>
    <row r="5518" spans="1:1" x14ac:dyDescent="0.25">
      <c r="A5518" t="str">
        <f t="shared" si="86"/>
        <v/>
      </c>
    </row>
    <row r="5519" spans="1:1" x14ac:dyDescent="0.25">
      <c r="A5519" t="str">
        <f t="shared" si="86"/>
        <v/>
      </c>
    </row>
    <row r="5520" spans="1:1" x14ac:dyDescent="0.25">
      <c r="A5520" t="str">
        <f t="shared" si="86"/>
        <v/>
      </c>
    </row>
    <row r="5521" spans="1:1" x14ac:dyDescent="0.25">
      <c r="A5521" t="str">
        <f t="shared" si="86"/>
        <v/>
      </c>
    </row>
    <row r="5522" spans="1:1" x14ac:dyDescent="0.25">
      <c r="A5522" t="str">
        <f t="shared" si="86"/>
        <v/>
      </c>
    </row>
    <row r="5523" spans="1:1" x14ac:dyDescent="0.25">
      <c r="A5523" t="str">
        <f t="shared" si="86"/>
        <v/>
      </c>
    </row>
    <row r="5524" spans="1:1" x14ac:dyDescent="0.25">
      <c r="A5524" t="str">
        <f t="shared" si="86"/>
        <v/>
      </c>
    </row>
    <row r="5525" spans="1:1" x14ac:dyDescent="0.25">
      <c r="A5525" t="str">
        <f t="shared" si="86"/>
        <v/>
      </c>
    </row>
    <row r="5526" spans="1:1" x14ac:dyDescent="0.25">
      <c r="A5526" t="str">
        <f t="shared" si="86"/>
        <v/>
      </c>
    </row>
    <row r="5527" spans="1:1" x14ac:dyDescent="0.25">
      <c r="A5527" t="str">
        <f t="shared" si="86"/>
        <v/>
      </c>
    </row>
    <row r="5528" spans="1:1" x14ac:dyDescent="0.25">
      <c r="A5528" t="str">
        <f t="shared" si="86"/>
        <v/>
      </c>
    </row>
    <row r="5529" spans="1:1" x14ac:dyDescent="0.25">
      <c r="A5529" t="str">
        <f t="shared" si="86"/>
        <v/>
      </c>
    </row>
    <row r="5530" spans="1:1" x14ac:dyDescent="0.25">
      <c r="A5530" t="str">
        <f t="shared" si="86"/>
        <v/>
      </c>
    </row>
    <row r="5531" spans="1:1" x14ac:dyDescent="0.25">
      <c r="A5531" t="str">
        <f t="shared" si="86"/>
        <v/>
      </c>
    </row>
    <row r="5532" spans="1:1" x14ac:dyDescent="0.25">
      <c r="A5532" t="str">
        <f t="shared" si="86"/>
        <v/>
      </c>
    </row>
    <row r="5533" spans="1:1" x14ac:dyDescent="0.25">
      <c r="A5533" t="str">
        <f t="shared" si="86"/>
        <v/>
      </c>
    </row>
    <row r="5534" spans="1:1" x14ac:dyDescent="0.25">
      <c r="A5534" t="str">
        <f t="shared" si="86"/>
        <v/>
      </c>
    </row>
    <row r="5535" spans="1:1" x14ac:dyDescent="0.25">
      <c r="A5535" t="str">
        <f t="shared" si="86"/>
        <v/>
      </c>
    </row>
    <row r="5536" spans="1:1" x14ac:dyDescent="0.25">
      <c r="A5536" t="str">
        <f t="shared" si="86"/>
        <v/>
      </c>
    </row>
    <row r="5537" spans="1:1" x14ac:dyDescent="0.25">
      <c r="A5537" t="str">
        <f t="shared" si="86"/>
        <v/>
      </c>
    </row>
    <row r="5538" spans="1:1" x14ac:dyDescent="0.25">
      <c r="A5538" t="str">
        <f t="shared" si="86"/>
        <v/>
      </c>
    </row>
    <row r="5539" spans="1:1" x14ac:dyDescent="0.25">
      <c r="A5539" t="str">
        <f t="shared" si="86"/>
        <v/>
      </c>
    </row>
    <row r="5540" spans="1:1" x14ac:dyDescent="0.25">
      <c r="A5540" t="str">
        <f t="shared" si="86"/>
        <v/>
      </c>
    </row>
    <row r="5541" spans="1:1" x14ac:dyDescent="0.25">
      <c r="A5541" t="str">
        <f t="shared" si="86"/>
        <v/>
      </c>
    </row>
    <row r="5542" spans="1:1" x14ac:dyDescent="0.25">
      <c r="A5542" t="str">
        <f t="shared" si="86"/>
        <v/>
      </c>
    </row>
    <row r="5543" spans="1:1" x14ac:dyDescent="0.25">
      <c r="A5543" t="str">
        <f t="shared" si="86"/>
        <v/>
      </c>
    </row>
    <row r="5544" spans="1:1" x14ac:dyDescent="0.25">
      <c r="A5544" t="str">
        <f t="shared" si="86"/>
        <v/>
      </c>
    </row>
    <row r="5545" spans="1:1" x14ac:dyDescent="0.25">
      <c r="A5545" t="str">
        <f t="shared" si="86"/>
        <v/>
      </c>
    </row>
    <row r="5546" spans="1:1" x14ac:dyDescent="0.25">
      <c r="A5546" t="str">
        <f t="shared" si="86"/>
        <v/>
      </c>
    </row>
    <row r="5547" spans="1:1" x14ac:dyDescent="0.25">
      <c r="A5547" t="str">
        <f t="shared" si="86"/>
        <v/>
      </c>
    </row>
    <row r="5548" spans="1:1" x14ac:dyDescent="0.25">
      <c r="A5548" t="str">
        <f t="shared" si="86"/>
        <v/>
      </c>
    </row>
    <row r="5549" spans="1:1" x14ac:dyDescent="0.25">
      <c r="A5549" t="str">
        <f t="shared" si="86"/>
        <v/>
      </c>
    </row>
    <row r="5550" spans="1:1" x14ac:dyDescent="0.25">
      <c r="A5550" t="str">
        <f t="shared" si="86"/>
        <v/>
      </c>
    </row>
    <row r="5551" spans="1:1" x14ac:dyDescent="0.25">
      <c r="A5551" t="str">
        <f t="shared" si="86"/>
        <v/>
      </c>
    </row>
    <row r="5552" spans="1:1" x14ac:dyDescent="0.25">
      <c r="A5552" t="str">
        <f t="shared" si="86"/>
        <v/>
      </c>
    </row>
    <row r="5553" spans="1:1" x14ac:dyDescent="0.25">
      <c r="A5553" t="str">
        <f t="shared" si="86"/>
        <v/>
      </c>
    </row>
    <row r="5554" spans="1:1" x14ac:dyDescent="0.25">
      <c r="A5554" t="str">
        <f t="shared" si="86"/>
        <v/>
      </c>
    </row>
    <row r="5555" spans="1:1" x14ac:dyDescent="0.25">
      <c r="A5555" t="str">
        <f t="shared" si="86"/>
        <v/>
      </c>
    </row>
    <row r="5556" spans="1:1" x14ac:dyDescent="0.25">
      <c r="A5556" t="str">
        <f t="shared" si="86"/>
        <v/>
      </c>
    </row>
    <row r="5557" spans="1:1" x14ac:dyDescent="0.25">
      <c r="A5557" t="str">
        <f t="shared" si="86"/>
        <v/>
      </c>
    </row>
    <row r="5558" spans="1:1" x14ac:dyDescent="0.25">
      <c r="A5558" t="str">
        <f t="shared" si="86"/>
        <v/>
      </c>
    </row>
    <row r="5559" spans="1:1" x14ac:dyDescent="0.25">
      <c r="A5559" t="str">
        <f t="shared" si="86"/>
        <v/>
      </c>
    </row>
    <row r="5560" spans="1:1" x14ac:dyDescent="0.25">
      <c r="A5560" t="str">
        <f t="shared" si="86"/>
        <v/>
      </c>
    </row>
    <row r="5561" spans="1:1" x14ac:dyDescent="0.25">
      <c r="A5561" t="str">
        <f t="shared" si="86"/>
        <v/>
      </c>
    </row>
    <row r="5562" spans="1:1" x14ac:dyDescent="0.25">
      <c r="A5562" t="str">
        <f t="shared" si="86"/>
        <v/>
      </c>
    </row>
    <row r="5563" spans="1:1" x14ac:dyDescent="0.25">
      <c r="A5563" t="str">
        <f t="shared" si="86"/>
        <v/>
      </c>
    </row>
    <row r="5564" spans="1:1" x14ac:dyDescent="0.25">
      <c r="A5564" t="str">
        <f t="shared" si="86"/>
        <v/>
      </c>
    </row>
    <row r="5565" spans="1:1" x14ac:dyDescent="0.25">
      <c r="A5565" t="str">
        <f t="shared" si="86"/>
        <v/>
      </c>
    </row>
    <row r="5566" spans="1:1" x14ac:dyDescent="0.25">
      <c r="A5566" t="str">
        <f t="shared" si="86"/>
        <v/>
      </c>
    </row>
    <row r="5567" spans="1:1" x14ac:dyDescent="0.25">
      <c r="A5567" t="str">
        <f t="shared" si="86"/>
        <v/>
      </c>
    </row>
    <row r="5568" spans="1:1" x14ac:dyDescent="0.25">
      <c r="A5568" t="str">
        <f t="shared" si="86"/>
        <v/>
      </c>
    </row>
    <row r="5569" spans="1:1" x14ac:dyDescent="0.25">
      <c r="A5569" t="str">
        <f t="shared" si="86"/>
        <v/>
      </c>
    </row>
    <row r="5570" spans="1:1" x14ac:dyDescent="0.25">
      <c r="A5570" t="str">
        <f t="shared" si="86"/>
        <v/>
      </c>
    </row>
    <row r="5571" spans="1:1" x14ac:dyDescent="0.25">
      <c r="A5571" t="str">
        <f t="shared" ref="A5571:A5634" si="87">CONCATENATE(B5571,C5571,D5571,E5571)</f>
        <v/>
      </c>
    </row>
    <row r="5572" spans="1:1" x14ac:dyDescent="0.25">
      <c r="A5572" t="str">
        <f t="shared" si="87"/>
        <v/>
      </c>
    </row>
    <row r="5573" spans="1:1" x14ac:dyDescent="0.25">
      <c r="A5573" t="str">
        <f t="shared" si="87"/>
        <v/>
      </c>
    </row>
    <row r="5574" spans="1:1" x14ac:dyDescent="0.25">
      <c r="A5574" t="str">
        <f t="shared" si="87"/>
        <v/>
      </c>
    </row>
    <row r="5575" spans="1:1" x14ac:dyDescent="0.25">
      <c r="A5575" t="str">
        <f t="shared" si="87"/>
        <v/>
      </c>
    </row>
    <row r="5576" spans="1:1" x14ac:dyDescent="0.25">
      <c r="A5576" t="str">
        <f t="shared" si="87"/>
        <v/>
      </c>
    </row>
    <row r="5577" spans="1:1" x14ac:dyDescent="0.25">
      <c r="A5577" t="str">
        <f t="shared" si="87"/>
        <v/>
      </c>
    </row>
    <row r="5578" spans="1:1" x14ac:dyDescent="0.25">
      <c r="A5578" t="str">
        <f t="shared" si="87"/>
        <v/>
      </c>
    </row>
    <row r="5579" spans="1:1" x14ac:dyDescent="0.25">
      <c r="A5579" t="str">
        <f t="shared" si="87"/>
        <v/>
      </c>
    </row>
    <row r="5580" spans="1:1" x14ac:dyDescent="0.25">
      <c r="A5580" t="str">
        <f t="shared" si="87"/>
        <v/>
      </c>
    </row>
    <row r="5581" spans="1:1" x14ac:dyDescent="0.25">
      <c r="A5581" t="str">
        <f t="shared" si="87"/>
        <v/>
      </c>
    </row>
    <row r="5582" spans="1:1" x14ac:dyDescent="0.25">
      <c r="A5582" t="str">
        <f t="shared" si="87"/>
        <v/>
      </c>
    </row>
    <row r="5583" spans="1:1" x14ac:dyDescent="0.25">
      <c r="A5583" t="str">
        <f t="shared" si="87"/>
        <v/>
      </c>
    </row>
    <row r="5584" spans="1:1" x14ac:dyDescent="0.25">
      <c r="A5584" t="str">
        <f t="shared" si="87"/>
        <v/>
      </c>
    </row>
    <row r="5585" spans="1:1" x14ac:dyDescent="0.25">
      <c r="A5585" t="str">
        <f t="shared" si="87"/>
        <v/>
      </c>
    </row>
    <row r="5586" spans="1:1" x14ac:dyDescent="0.25">
      <c r="A5586" t="str">
        <f t="shared" si="87"/>
        <v/>
      </c>
    </row>
    <row r="5587" spans="1:1" x14ac:dyDescent="0.25">
      <c r="A5587" t="str">
        <f t="shared" si="87"/>
        <v/>
      </c>
    </row>
    <row r="5588" spans="1:1" x14ac:dyDescent="0.25">
      <c r="A5588" t="str">
        <f t="shared" si="87"/>
        <v/>
      </c>
    </row>
    <row r="5589" spans="1:1" x14ac:dyDescent="0.25">
      <c r="A5589" t="str">
        <f t="shared" si="87"/>
        <v/>
      </c>
    </row>
    <row r="5590" spans="1:1" x14ac:dyDescent="0.25">
      <c r="A5590" t="str">
        <f t="shared" si="87"/>
        <v/>
      </c>
    </row>
    <row r="5591" spans="1:1" x14ac:dyDescent="0.25">
      <c r="A5591" t="str">
        <f t="shared" si="87"/>
        <v/>
      </c>
    </row>
    <row r="5592" spans="1:1" x14ac:dyDescent="0.25">
      <c r="A5592" t="str">
        <f t="shared" si="87"/>
        <v/>
      </c>
    </row>
    <row r="5593" spans="1:1" x14ac:dyDescent="0.25">
      <c r="A5593" t="str">
        <f t="shared" si="87"/>
        <v/>
      </c>
    </row>
    <row r="5594" spans="1:1" x14ac:dyDescent="0.25">
      <c r="A5594" t="str">
        <f t="shared" si="87"/>
        <v/>
      </c>
    </row>
    <row r="5595" spans="1:1" x14ac:dyDescent="0.25">
      <c r="A5595" t="str">
        <f t="shared" si="87"/>
        <v/>
      </c>
    </row>
    <row r="5596" spans="1:1" x14ac:dyDescent="0.25">
      <c r="A5596" t="str">
        <f t="shared" si="87"/>
        <v/>
      </c>
    </row>
    <row r="5597" spans="1:1" x14ac:dyDescent="0.25">
      <c r="A5597" t="str">
        <f t="shared" si="87"/>
        <v/>
      </c>
    </row>
    <row r="5598" spans="1:1" x14ac:dyDescent="0.25">
      <c r="A5598" t="str">
        <f t="shared" si="87"/>
        <v/>
      </c>
    </row>
    <row r="5599" spans="1:1" x14ac:dyDescent="0.25">
      <c r="A5599" t="str">
        <f t="shared" si="87"/>
        <v/>
      </c>
    </row>
    <row r="5600" spans="1:1" x14ac:dyDescent="0.25">
      <c r="A5600" t="str">
        <f t="shared" si="87"/>
        <v/>
      </c>
    </row>
    <row r="5601" spans="1:1" x14ac:dyDescent="0.25">
      <c r="A5601" t="str">
        <f t="shared" si="87"/>
        <v/>
      </c>
    </row>
    <row r="5602" spans="1:1" x14ac:dyDescent="0.25">
      <c r="A5602" t="str">
        <f t="shared" si="87"/>
        <v/>
      </c>
    </row>
    <row r="5603" spans="1:1" x14ac:dyDescent="0.25">
      <c r="A5603" t="str">
        <f t="shared" si="87"/>
        <v/>
      </c>
    </row>
    <row r="5604" spans="1:1" x14ac:dyDescent="0.25">
      <c r="A5604" t="str">
        <f t="shared" si="87"/>
        <v/>
      </c>
    </row>
    <row r="5605" spans="1:1" x14ac:dyDescent="0.25">
      <c r="A5605" t="str">
        <f t="shared" si="87"/>
        <v/>
      </c>
    </row>
    <row r="5606" spans="1:1" x14ac:dyDescent="0.25">
      <c r="A5606" t="str">
        <f t="shared" si="87"/>
        <v/>
      </c>
    </row>
    <row r="5607" spans="1:1" x14ac:dyDescent="0.25">
      <c r="A5607" t="str">
        <f t="shared" si="87"/>
        <v/>
      </c>
    </row>
    <row r="5608" spans="1:1" x14ac:dyDescent="0.25">
      <c r="A5608" t="str">
        <f t="shared" si="87"/>
        <v/>
      </c>
    </row>
    <row r="5609" spans="1:1" x14ac:dyDescent="0.25">
      <c r="A5609" t="str">
        <f t="shared" si="87"/>
        <v/>
      </c>
    </row>
    <row r="5610" spans="1:1" x14ac:dyDescent="0.25">
      <c r="A5610" t="str">
        <f t="shared" si="87"/>
        <v/>
      </c>
    </row>
    <row r="5611" spans="1:1" x14ac:dyDescent="0.25">
      <c r="A5611" t="str">
        <f t="shared" si="87"/>
        <v/>
      </c>
    </row>
    <row r="5612" spans="1:1" x14ac:dyDescent="0.25">
      <c r="A5612" t="str">
        <f t="shared" si="87"/>
        <v/>
      </c>
    </row>
    <row r="5613" spans="1:1" x14ac:dyDescent="0.25">
      <c r="A5613" t="str">
        <f t="shared" si="87"/>
        <v/>
      </c>
    </row>
    <row r="5614" spans="1:1" x14ac:dyDescent="0.25">
      <c r="A5614" t="str">
        <f t="shared" si="87"/>
        <v/>
      </c>
    </row>
    <row r="5615" spans="1:1" x14ac:dyDescent="0.25">
      <c r="A5615" t="str">
        <f t="shared" si="87"/>
        <v/>
      </c>
    </row>
    <row r="5616" spans="1:1" x14ac:dyDescent="0.25">
      <c r="A5616" t="str">
        <f t="shared" si="87"/>
        <v/>
      </c>
    </row>
    <row r="5617" spans="1:1" x14ac:dyDescent="0.25">
      <c r="A5617" t="str">
        <f t="shared" si="87"/>
        <v/>
      </c>
    </row>
    <row r="5618" spans="1:1" x14ac:dyDescent="0.25">
      <c r="A5618" t="str">
        <f t="shared" si="87"/>
        <v/>
      </c>
    </row>
    <row r="5619" spans="1:1" x14ac:dyDescent="0.25">
      <c r="A5619" t="str">
        <f t="shared" si="87"/>
        <v/>
      </c>
    </row>
    <row r="5620" spans="1:1" x14ac:dyDescent="0.25">
      <c r="A5620" t="str">
        <f t="shared" si="87"/>
        <v/>
      </c>
    </row>
    <row r="5621" spans="1:1" x14ac:dyDescent="0.25">
      <c r="A5621" t="str">
        <f t="shared" si="87"/>
        <v/>
      </c>
    </row>
    <row r="5622" spans="1:1" x14ac:dyDescent="0.25">
      <c r="A5622" t="str">
        <f t="shared" si="87"/>
        <v/>
      </c>
    </row>
    <row r="5623" spans="1:1" x14ac:dyDescent="0.25">
      <c r="A5623" t="str">
        <f t="shared" si="87"/>
        <v/>
      </c>
    </row>
    <row r="5624" spans="1:1" x14ac:dyDescent="0.25">
      <c r="A5624" t="str">
        <f t="shared" si="87"/>
        <v/>
      </c>
    </row>
    <row r="5625" spans="1:1" x14ac:dyDescent="0.25">
      <c r="A5625" t="str">
        <f t="shared" si="87"/>
        <v/>
      </c>
    </row>
    <row r="5626" spans="1:1" x14ac:dyDescent="0.25">
      <c r="A5626" t="str">
        <f t="shared" si="87"/>
        <v/>
      </c>
    </row>
    <row r="5627" spans="1:1" x14ac:dyDescent="0.25">
      <c r="A5627" t="str">
        <f t="shared" si="87"/>
        <v/>
      </c>
    </row>
    <row r="5628" spans="1:1" x14ac:dyDescent="0.25">
      <c r="A5628" t="str">
        <f t="shared" si="87"/>
        <v/>
      </c>
    </row>
    <row r="5629" spans="1:1" x14ac:dyDescent="0.25">
      <c r="A5629" t="str">
        <f t="shared" si="87"/>
        <v/>
      </c>
    </row>
    <row r="5630" spans="1:1" x14ac:dyDescent="0.25">
      <c r="A5630" t="str">
        <f t="shared" si="87"/>
        <v/>
      </c>
    </row>
    <row r="5631" spans="1:1" x14ac:dyDescent="0.25">
      <c r="A5631" t="str">
        <f t="shared" si="87"/>
        <v/>
      </c>
    </row>
    <row r="5632" spans="1:1" x14ac:dyDescent="0.25">
      <c r="A5632" t="str">
        <f t="shared" si="87"/>
        <v/>
      </c>
    </row>
    <row r="5633" spans="1:1" x14ac:dyDescent="0.25">
      <c r="A5633" t="str">
        <f t="shared" si="87"/>
        <v/>
      </c>
    </row>
    <row r="5634" spans="1:1" x14ac:dyDescent="0.25">
      <c r="A5634" t="str">
        <f t="shared" si="87"/>
        <v/>
      </c>
    </row>
    <row r="5635" spans="1:1" x14ac:dyDescent="0.25">
      <c r="A5635" t="str">
        <f t="shared" ref="A5635:A5698" si="88">CONCATENATE(B5635,C5635,D5635,E5635)</f>
        <v/>
      </c>
    </row>
    <row r="5636" spans="1:1" x14ac:dyDescent="0.25">
      <c r="A5636" t="str">
        <f t="shared" si="88"/>
        <v/>
      </c>
    </row>
    <row r="5637" spans="1:1" x14ac:dyDescent="0.25">
      <c r="A5637" t="str">
        <f t="shared" si="88"/>
        <v/>
      </c>
    </row>
    <row r="5638" spans="1:1" x14ac:dyDescent="0.25">
      <c r="A5638" t="str">
        <f t="shared" si="88"/>
        <v/>
      </c>
    </row>
    <row r="5639" spans="1:1" x14ac:dyDescent="0.25">
      <c r="A5639" t="str">
        <f t="shared" si="88"/>
        <v/>
      </c>
    </row>
    <row r="5640" spans="1:1" x14ac:dyDescent="0.25">
      <c r="A5640" t="str">
        <f t="shared" si="88"/>
        <v/>
      </c>
    </row>
    <row r="5641" spans="1:1" x14ac:dyDescent="0.25">
      <c r="A5641" t="str">
        <f t="shared" si="88"/>
        <v/>
      </c>
    </row>
    <row r="5642" spans="1:1" x14ac:dyDescent="0.25">
      <c r="A5642" t="str">
        <f t="shared" si="88"/>
        <v/>
      </c>
    </row>
    <row r="5643" spans="1:1" x14ac:dyDescent="0.25">
      <c r="A5643" t="str">
        <f t="shared" si="88"/>
        <v/>
      </c>
    </row>
    <row r="5644" spans="1:1" x14ac:dyDescent="0.25">
      <c r="A5644" t="str">
        <f t="shared" si="88"/>
        <v/>
      </c>
    </row>
    <row r="5645" spans="1:1" x14ac:dyDescent="0.25">
      <c r="A5645" t="str">
        <f t="shared" si="88"/>
        <v/>
      </c>
    </row>
    <row r="5646" spans="1:1" x14ac:dyDescent="0.25">
      <c r="A5646" t="str">
        <f t="shared" si="88"/>
        <v/>
      </c>
    </row>
    <row r="5647" spans="1:1" x14ac:dyDescent="0.25">
      <c r="A5647" t="str">
        <f t="shared" si="88"/>
        <v/>
      </c>
    </row>
    <row r="5648" spans="1:1" x14ac:dyDescent="0.25">
      <c r="A5648" t="str">
        <f t="shared" si="88"/>
        <v/>
      </c>
    </row>
    <row r="5649" spans="1:1" x14ac:dyDescent="0.25">
      <c r="A5649" t="str">
        <f t="shared" si="88"/>
        <v/>
      </c>
    </row>
    <row r="5650" spans="1:1" x14ac:dyDescent="0.25">
      <c r="A5650" t="str">
        <f t="shared" si="88"/>
        <v/>
      </c>
    </row>
    <row r="5651" spans="1:1" x14ac:dyDescent="0.25">
      <c r="A5651" t="str">
        <f t="shared" si="88"/>
        <v/>
      </c>
    </row>
    <row r="5652" spans="1:1" x14ac:dyDescent="0.25">
      <c r="A5652" t="str">
        <f t="shared" si="88"/>
        <v/>
      </c>
    </row>
    <row r="5653" spans="1:1" x14ac:dyDescent="0.25">
      <c r="A5653" t="str">
        <f t="shared" si="88"/>
        <v/>
      </c>
    </row>
    <row r="5654" spans="1:1" x14ac:dyDescent="0.25">
      <c r="A5654" t="str">
        <f t="shared" si="88"/>
        <v/>
      </c>
    </row>
    <row r="5655" spans="1:1" x14ac:dyDescent="0.25">
      <c r="A5655" t="str">
        <f t="shared" si="88"/>
        <v/>
      </c>
    </row>
    <row r="5656" spans="1:1" x14ac:dyDescent="0.25">
      <c r="A5656" t="str">
        <f t="shared" si="88"/>
        <v/>
      </c>
    </row>
    <row r="5657" spans="1:1" x14ac:dyDescent="0.25">
      <c r="A5657" t="str">
        <f t="shared" si="88"/>
        <v/>
      </c>
    </row>
    <row r="5658" spans="1:1" x14ac:dyDescent="0.25">
      <c r="A5658" t="str">
        <f t="shared" si="88"/>
        <v/>
      </c>
    </row>
    <row r="5659" spans="1:1" x14ac:dyDescent="0.25">
      <c r="A5659" t="str">
        <f t="shared" si="88"/>
        <v/>
      </c>
    </row>
    <row r="5660" spans="1:1" x14ac:dyDescent="0.25">
      <c r="A5660" t="str">
        <f t="shared" si="88"/>
        <v/>
      </c>
    </row>
    <row r="5661" spans="1:1" x14ac:dyDescent="0.25">
      <c r="A5661" t="str">
        <f t="shared" si="88"/>
        <v/>
      </c>
    </row>
    <row r="5662" spans="1:1" x14ac:dyDescent="0.25">
      <c r="A5662" t="str">
        <f t="shared" si="88"/>
        <v/>
      </c>
    </row>
    <row r="5663" spans="1:1" x14ac:dyDescent="0.25">
      <c r="A5663" t="str">
        <f t="shared" si="88"/>
        <v/>
      </c>
    </row>
    <row r="5664" spans="1:1" x14ac:dyDescent="0.25">
      <c r="A5664" t="str">
        <f t="shared" si="88"/>
        <v/>
      </c>
    </row>
    <row r="5665" spans="1:1" x14ac:dyDescent="0.25">
      <c r="A5665" t="str">
        <f t="shared" si="88"/>
        <v/>
      </c>
    </row>
    <row r="5666" spans="1:1" x14ac:dyDescent="0.25">
      <c r="A5666" t="str">
        <f t="shared" si="88"/>
        <v/>
      </c>
    </row>
    <row r="5667" spans="1:1" x14ac:dyDescent="0.25">
      <c r="A5667" t="str">
        <f t="shared" si="88"/>
        <v/>
      </c>
    </row>
    <row r="5668" spans="1:1" x14ac:dyDescent="0.25">
      <c r="A5668" t="str">
        <f t="shared" si="88"/>
        <v/>
      </c>
    </row>
    <row r="5669" spans="1:1" x14ac:dyDescent="0.25">
      <c r="A5669" t="str">
        <f t="shared" si="88"/>
        <v/>
      </c>
    </row>
    <row r="5670" spans="1:1" x14ac:dyDescent="0.25">
      <c r="A5670" t="str">
        <f t="shared" si="88"/>
        <v/>
      </c>
    </row>
    <row r="5671" spans="1:1" x14ac:dyDescent="0.25">
      <c r="A5671" t="str">
        <f t="shared" si="88"/>
        <v/>
      </c>
    </row>
    <row r="5672" spans="1:1" x14ac:dyDescent="0.25">
      <c r="A5672" t="str">
        <f t="shared" si="88"/>
        <v/>
      </c>
    </row>
    <row r="5673" spans="1:1" x14ac:dyDescent="0.25">
      <c r="A5673" t="str">
        <f t="shared" si="88"/>
        <v/>
      </c>
    </row>
    <row r="5674" spans="1:1" x14ac:dyDescent="0.25">
      <c r="A5674" t="str">
        <f t="shared" si="88"/>
        <v/>
      </c>
    </row>
    <row r="5675" spans="1:1" x14ac:dyDescent="0.25">
      <c r="A5675" t="str">
        <f t="shared" si="88"/>
        <v/>
      </c>
    </row>
    <row r="5676" spans="1:1" x14ac:dyDescent="0.25">
      <c r="A5676" t="str">
        <f t="shared" si="88"/>
        <v/>
      </c>
    </row>
    <row r="5677" spans="1:1" x14ac:dyDescent="0.25">
      <c r="A5677" t="str">
        <f t="shared" si="88"/>
        <v/>
      </c>
    </row>
    <row r="5678" spans="1:1" x14ac:dyDescent="0.25">
      <c r="A5678" t="str">
        <f t="shared" si="88"/>
        <v/>
      </c>
    </row>
    <row r="5679" spans="1:1" x14ac:dyDescent="0.25">
      <c r="A5679" t="str">
        <f t="shared" si="88"/>
        <v/>
      </c>
    </row>
    <row r="5680" spans="1:1" x14ac:dyDescent="0.25">
      <c r="A5680" t="str">
        <f t="shared" si="88"/>
        <v/>
      </c>
    </row>
    <row r="5681" spans="1:1" x14ac:dyDescent="0.25">
      <c r="A5681" t="str">
        <f t="shared" si="88"/>
        <v/>
      </c>
    </row>
    <row r="5682" spans="1:1" x14ac:dyDescent="0.25">
      <c r="A5682" t="str">
        <f t="shared" si="88"/>
        <v/>
      </c>
    </row>
    <row r="5683" spans="1:1" x14ac:dyDescent="0.25">
      <c r="A5683" t="str">
        <f t="shared" si="88"/>
        <v/>
      </c>
    </row>
    <row r="5684" spans="1:1" x14ac:dyDescent="0.25">
      <c r="A5684" t="str">
        <f t="shared" si="88"/>
        <v/>
      </c>
    </row>
    <row r="5685" spans="1:1" x14ac:dyDescent="0.25">
      <c r="A5685" t="str">
        <f t="shared" si="88"/>
        <v/>
      </c>
    </row>
    <row r="5686" spans="1:1" x14ac:dyDescent="0.25">
      <c r="A5686" t="str">
        <f t="shared" si="88"/>
        <v/>
      </c>
    </row>
    <row r="5687" spans="1:1" x14ac:dyDescent="0.25">
      <c r="A5687" t="str">
        <f t="shared" si="88"/>
        <v/>
      </c>
    </row>
    <row r="5688" spans="1:1" x14ac:dyDescent="0.25">
      <c r="A5688" t="str">
        <f t="shared" si="88"/>
        <v/>
      </c>
    </row>
    <row r="5689" spans="1:1" x14ac:dyDescent="0.25">
      <c r="A5689" t="str">
        <f t="shared" si="88"/>
        <v/>
      </c>
    </row>
    <row r="5690" spans="1:1" x14ac:dyDescent="0.25">
      <c r="A5690" t="str">
        <f t="shared" si="88"/>
        <v/>
      </c>
    </row>
    <row r="5691" spans="1:1" x14ac:dyDescent="0.25">
      <c r="A5691" t="str">
        <f t="shared" si="88"/>
        <v/>
      </c>
    </row>
    <row r="5692" spans="1:1" x14ac:dyDescent="0.25">
      <c r="A5692" t="str">
        <f t="shared" si="88"/>
        <v/>
      </c>
    </row>
    <row r="5693" spans="1:1" x14ac:dyDescent="0.25">
      <c r="A5693" t="str">
        <f t="shared" si="88"/>
        <v/>
      </c>
    </row>
    <row r="5694" spans="1:1" x14ac:dyDescent="0.25">
      <c r="A5694" t="str">
        <f t="shared" si="88"/>
        <v/>
      </c>
    </row>
    <row r="5695" spans="1:1" x14ac:dyDescent="0.25">
      <c r="A5695" t="str">
        <f t="shared" si="88"/>
        <v/>
      </c>
    </row>
    <row r="5696" spans="1:1" x14ac:dyDescent="0.25">
      <c r="A5696" t="str">
        <f t="shared" si="88"/>
        <v/>
      </c>
    </row>
    <row r="5697" spans="1:1" x14ac:dyDescent="0.25">
      <c r="A5697" t="str">
        <f t="shared" si="88"/>
        <v/>
      </c>
    </row>
    <row r="5698" spans="1:1" x14ac:dyDescent="0.25">
      <c r="A5698" t="str">
        <f t="shared" si="88"/>
        <v/>
      </c>
    </row>
    <row r="5699" spans="1:1" x14ac:dyDescent="0.25">
      <c r="A5699" t="str">
        <f t="shared" ref="A5699:A5762" si="89">CONCATENATE(B5699,C5699,D5699,E5699)</f>
        <v/>
      </c>
    </row>
    <row r="5700" spans="1:1" x14ac:dyDescent="0.25">
      <c r="A5700" t="str">
        <f t="shared" si="89"/>
        <v/>
      </c>
    </row>
    <row r="5701" spans="1:1" x14ac:dyDescent="0.25">
      <c r="A5701" t="str">
        <f t="shared" si="89"/>
        <v/>
      </c>
    </row>
    <row r="5702" spans="1:1" x14ac:dyDescent="0.25">
      <c r="A5702" t="str">
        <f t="shared" si="89"/>
        <v/>
      </c>
    </row>
    <row r="5703" spans="1:1" x14ac:dyDescent="0.25">
      <c r="A5703" t="str">
        <f t="shared" si="89"/>
        <v/>
      </c>
    </row>
    <row r="5704" spans="1:1" x14ac:dyDescent="0.25">
      <c r="A5704" t="str">
        <f t="shared" si="89"/>
        <v/>
      </c>
    </row>
    <row r="5705" spans="1:1" x14ac:dyDescent="0.25">
      <c r="A5705" t="str">
        <f t="shared" si="89"/>
        <v/>
      </c>
    </row>
    <row r="5706" spans="1:1" x14ac:dyDescent="0.25">
      <c r="A5706" t="str">
        <f t="shared" si="89"/>
        <v/>
      </c>
    </row>
    <row r="5707" spans="1:1" x14ac:dyDescent="0.25">
      <c r="A5707" t="str">
        <f t="shared" si="89"/>
        <v/>
      </c>
    </row>
    <row r="5708" spans="1:1" x14ac:dyDescent="0.25">
      <c r="A5708" t="str">
        <f t="shared" si="89"/>
        <v/>
      </c>
    </row>
    <row r="5709" spans="1:1" x14ac:dyDescent="0.25">
      <c r="A5709" t="str">
        <f t="shared" si="89"/>
        <v/>
      </c>
    </row>
    <row r="5710" spans="1:1" x14ac:dyDescent="0.25">
      <c r="A5710" t="str">
        <f t="shared" si="89"/>
        <v/>
      </c>
    </row>
    <row r="5711" spans="1:1" x14ac:dyDescent="0.25">
      <c r="A5711" t="str">
        <f t="shared" si="89"/>
        <v/>
      </c>
    </row>
    <row r="5712" spans="1:1" x14ac:dyDescent="0.25">
      <c r="A5712" t="str">
        <f t="shared" si="89"/>
        <v/>
      </c>
    </row>
    <row r="5713" spans="1:1" x14ac:dyDescent="0.25">
      <c r="A5713" t="str">
        <f t="shared" si="89"/>
        <v/>
      </c>
    </row>
    <row r="5714" spans="1:1" x14ac:dyDescent="0.25">
      <c r="A5714" t="str">
        <f t="shared" si="89"/>
        <v/>
      </c>
    </row>
    <row r="5715" spans="1:1" x14ac:dyDescent="0.25">
      <c r="A5715" t="str">
        <f t="shared" si="89"/>
        <v/>
      </c>
    </row>
    <row r="5716" spans="1:1" x14ac:dyDescent="0.25">
      <c r="A5716" t="str">
        <f t="shared" si="89"/>
        <v/>
      </c>
    </row>
    <row r="5717" spans="1:1" x14ac:dyDescent="0.25">
      <c r="A5717" t="str">
        <f t="shared" si="89"/>
        <v/>
      </c>
    </row>
    <row r="5718" spans="1:1" x14ac:dyDescent="0.25">
      <c r="A5718" t="str">
        <f t="shared" si="89"/>
        <v/>
      </c>
    </row>
    <row r="5719" spans="1:1" x14ac:dyDescent="0.25">
      <c r="A5719" t="str">
        <f t="shared" si="89"/>
        <v/>
      </c>
    </row>
    <row r="5720" spans="1:1" x14ac:dyDescent="0.25">
      <c r="A5720" t="str">
        <f t="shared" si="89"/>
        <v/>
      </c>
    </row>
    <row r="5721" spans="1:1" x14ac:dyDescent="0.25">
      <c r="A5721" t="str">
        <f t="shared" si="89"/>
        <v/>
      </c>
    </row>
    <row r="5722" spans="1:1" x14ac:dyDescent="0.25">
      <c r="A5722" t="str">
        <f t="shared" si="89"/>
        <v/>
      </c>
    </row>
    <row r="5723" spans="1:1" x14ac:dyDescent="0.25">
      <c r="A5723" t="str">
        <f t="shared" si="89"/>
        <v/>
      </c>
    </row>
    <row r="5724" spans="1:1" x14ac:dyDescent="0.25">
      <c r="A5724" t="str">
        <f t="shared" si="89"/>
        <v/>
      </c>
    </row>
    <row r="5725" spans="1:1" x14ac:dyDescent="0.25">
      <c r="A5725" t="str">
        <f t="shared" si="89"/>
        <v/>
      </c>
    </row>
    <row r="5726" spans="1:1" x14ac:dyDescent="0.25">
      <c r="A5726" t="str">
        <f t="shared" si="89"/>
        <v/>
      </c>
    </row>
    <row r="5727" spans="1:1" x14ac:dyDescent="0.25">
      <c r="A5727" t="str">
        <f t="shared" si="89"/>
        <v/>
      </c>
    </row>
    <row r="5728" spans="1:1" x14ac:dyDescent="0.25">
      <c r="A5728" t="str">
        <f t="shared" si="89"/>
        <v/>
      </c>
    </row>
    <row r="5729" spans="1:1" x14ac:dyDescent="0.25">
      <c r="A5729" t="str">
        <f t="shared" si="89"/>
        <v/>
      </c>
    </row>
    <row r="5730" spans="1:1" x14ac:dyDescent="0.25">
      <c r="A5730" t="str">
        <f t="shared" si="89"/>
        <v/>
      </c>
    </row>
    <row r="5731" spans="1:1" x14ac:dyDescent="0.25">
      <c r="A5731" t="str">
        <f t="shared" si="89"/>
        <v/>
      </c>
    </row>
    <row r="5732" spans="1:1" x14ac:dyDescent="0.25">
      <c r="A5732" t="str">
        <f t="shared" si="89"/>
        <v/>
      </c>
    </row>
    <row r="5733" spans="1:1" x14ac:dyDescent="0.25">
      <c r="A5733" t="str">
        <f t="shared" si="89"/>
        <v/>
      </c>
    </row>
    <row r="5734" spans="1:1" x14ac:dyDescent="0.25">
      <c r="A5734" t="str">
        <f t="shared" si="89"/>
        <v/>
      </c>
    </row>
    <row r="5735" spans="1:1" x14ac:dyDescent="0.25">
      <c r="A5735" t="str">
        <f t="shared" si="89"/>
        <v/>
      </c>
    </row>
    <row r="5736" spans="1:1" x14ac:dyDescent="0.25">
      <c r="A5736" t="str">
        <f t="shared" si="89"/>
        <v/>
      </c>
    </row>
    <row r="5737" spans="1:1" x14ac:dyDescent="0.25">
      <c r="A5737" t="str">
        <f t="shared" si="89"/>
        <v/>
      </c>
    </row>
    <row r="5738" spans="1:1" x14ac:dyDescent="0.25">
      <c r="A5738" t="str">
        <f t="shared" si="89"/>
        <v/>
      </c>
    </row>
    <row r="5739" spans="1:1" x14ac:dyDescent="0.25">
      <c r="A5739" t="str">
        <f t="shared" si="89"/>
        <v/>
      </c>
    </row>
    <row r="5740" spans="1:1" x14ac:dyDescent="0.25">
      <c r="A5740" t="str">
        <f t="shared" si="89"/>
        <v/>
      </c>
    </row>
    <row r="5741" spans="1:1" x14ac:dyDescent="0.25">
      <c r="A5741" t="str">
        <f t="shared" si="89"/>
        <v/>
      </c>
    </row>
    <row r="5742" spans="1:1" x14ac:dyDescent="0.25">
      <c r="A5742" t="str">
        <f t="shared" si="89"/>
        <v/>
      </c>
    </row>
    <row r="5743" spans="1:1" x14ac:dyDescent="0.25">
      <c r="A5743" t="str">
        <f t="shared" si="89"/>
        <v/>
      </c>
    </row>
    <row r="5744" spans="1:1" x14ac:dyDescent="0.25">
      <c r="A5744" t="str">
        <f t="shared" si="89"/>
        <v/>
      </c>
    </row>
    <row r="5745" spans="1:1" x14ac:dyDescent="0.25">
      <c r="A5745" t="str">
        <f t="shared" si="89"/>
        <v/>
      </c>
    </row>
    <row r="5746" spans="1:1" x14ac:dyDescent="0.25">
      <c r="A5746" t="str">
        <f t="shared" si="89"/>
        <v/>
      </c>
    </row>
    <row r="5747" spans="1:1" x14ac:dyDescent="0.25">
      <c r="A5747" t="str">
        <f t="shared" si="89"/>
        <v/>
      </c>
    </row>
    <row r="5748" spans="1:1" x14ac:dyDescent="0.25">
      <c r="A5748" t="str">
        <f t="shared" si="89"/>
        <v/>
      </c>
    </row>
    <row r="5749" spans="1:1" x14ac:dyDescent="0.25">
      <c r="A5749" t="str">
        <f t="shared" si="89"/>
        <v/>
      </c>
    </row>
    <row r="5750" spans="1:1" x14ac:dyDescent="0.25">
      <c r="A5750" t="str">
        <f t="shared" si="89"/>
        <v/>
      </c>
    </row>
    <row r="5751" spans="1:1" x14ac:dyDescent="0.25">
      <c r="A5751" t="str">
        <f t="shared" si="89"/>
        <v/>
      </c>
    </row>
    <row r="5752" spans="1:1" x14ac:dyDescent="0.25">
      <c r="A5752" t="str">
        <f t="shared" si="89"/>
        <v/>
      </c>
    </row>
    <row r="5753" spans="1:1" x14ac:dyDescent="0.25">
      <c r="A5753" t="str">
        <f t="shared" si="89"/>
        <v/>
      </c>
    </row>
    <row r="5754" spans="1:1" x14ac:dyDescent="0.25">
      <c r="A5754" t="str">
        <f t="shared" si="89"/>
        <v/>
      </c>
    </row>
    <row r="5755" spans="1:1" x14ac:dyDescent="0.25">
      <c r="A5755" t="str">
        <f t="shared" si="89"/>
        <v/>
      </c>
    </row>
    <row r="5756" spans="1:1" x14ac:dyDescent="0.25">
      <c r="A5756" t="str">
        <f t="shared" si="89"/>
        <v/>
      </c>
    </row>
    <row r="5757" spans="1:1" x14ac:dyDescent="0.25">
      <c r="A5757" t="str">
        <f t="shared" si="89"/>
        <v/>
      </c>
    </row>
    <row r="5758" spans="1:1" x14ac:dyDescent="0.25">
      <c r="A5758" t="str">
        <f t="shared" si="89"/>
        <v/>
      </c>
    </row>
    <row r="5759" spans="1:1" x14ac:dyDescent="0.25">
      <c r="A5759" t="str">
        <f t="shared" si="89"/>
        <v/>
      </c>
    </row>
    <row r="5760" spans="1:1" x14ac:dyDescent="0.25">
      <c r="A5760" t="str">
        <f t="shared" si="89"/>
        <v/>
      </c>
    </row>
    <row r="5761" spans="1:1" x14ac:dyDescent="0.25">
      <c r="A5761" t="str">
        <f t="shared" si="89"/>
        <v/>
      </c>
    </row>
    <row r="5762" spans="1:1" x14ac:dyDescent="0.25">
      <c r="A5762" t="str">
        <f t="shared" si="89"/>
        <v/>
      </c>
    </row>
    <row r="5763" spans="1:1" x14ac:dyDescent="0.25">
      <c r="A5763" t="str">
        <f t="shared" ref="A5763:A5826" si="90">CONCATENATE(B5763,C5763,D5763,E5763)</f>
        <v/>
      </c>
    </row>
    <row r="5764" spans="1:1" x14ac:dyDescent="0.25">
      <c r="A5764" t="str">
        <f t="shared" si="90"/>
        <v/>
      </c>
    </row>
    <row r="5765" spans="1:1" x14ac:dyDescent="0.25">
      <c r="A5765" t="str">
        <f t="shared" si="90"/>
        <v/>
      </c>
    </row>
    <row r="5766" spans="1:1" x14ac:dyDescent="0.25">
      <c r="A5766" t="str">
        <f t="shared" si="90"/>
        <v/>
      </c>
    </row>
    <row r="5767" spans="1:1" x14ac:dyDescent="0.25">
      <c r="A5767" t="str">
        <f t="shared" si="90"/>
        <v/>
      </c>
    </row>
    <row r="5768" spans="1:1" x14ac:dyDescent="0.25">
      <c r="A5768" t="str">
        <f t="shared" si="90"/>
        <v/>
      </c>
    </row>
    <row r="5769" spans="1:1" x14ac:dyDescent="0.25">
      <c r="A5769" t="str">
        <f t="shared" si="90"/>
        <v/>
      </c>
    </row>
    <row r="5770" spans="1:1" x14ac:dyDescent="0.25">
      <c r="A5770" t="str">
        <f t="shared" si="90"/>
        <v/>
      </c>
    </row>
    <row r="5771" spans="1:1" x14ac:dyDescent="0.25">
      <c r="A5771" t="str">
        <f t="shared" si="90"/>
        <v/>
      </c>
    </row>
    <row r="5772" spans="1:1" x14ac:dyDescent="0.25">
      <c r="A5772" t="str">
        <f t="shared" si="90"/>
        <v/>
      </c>
    </row>
    <row r="5773" spans="1:1" x14ac:dyDescent="0.25">
      <c r="A5773" t="str">
        <f t="shared" si="90"/>
        <v/>
      </c>
    </row>
    <row r="5774" spans="1:1" x14ac:dyDescent="0.25">
      <c r="A5774" t="str">
        <f t="shared" si="90"/>
        <v/>
      </c>
    </row>
    <row r="5775" spans="1:1" x14ac:dyDescent="0.25">
      <c r="A5775" t="str">
        <f t="shared" si="90"/>
        <v/>
      </c>
    </row>
    <row r="5776" spans="1:1" x14ac:dyDescent="0.25">
      <c r="A5776" t="str">
        <f t="shared" si="90"/>
        <v/>
      </c>
    </row>
    <row r="5777" spans="1:1" x14ac:dyDescent="0.25">
      <c r="A5777" t="str">
        <f t="shared" si="90"/>
        <v/>
      </c>
    </row>
    <row r="5778" spans="1:1" x14ac:dyDescent="0.25">
      <c r="A5778" t="str">
        <f t="shared" si="90"/>
        <v/>
      </c>
    </row>
    <row r="5779" spans="1:1" x14ac:dyDescent="0.25">
      <c r="A5779" t="str">
        <f t="shared" si="90"/>
        <v/>
      </c>
    </row>
    <row r="5780" spans="1:1" x14ac:dyDescent="0.25">
      <c r="A5780" t="str">
        <f t="shared" si="90"/>
        <v/>
      </c>
    </row>
    <row r="5781" spans="1:1" x14ac:dyDescent="0.25">
      <c r="A5781" t="str">
        <f t="shared" si="90"/>
        <v/>
      </c>
    </row>
    <row r="5782" spans="1:1" x14ac:dyDescent="0.25">
      <c r="A5782" t="str">
        <f t="shared" si="90"/>
        <v/>
      </c>
    </row>
    <row r="5783" spans="1:1" x14ac:dyDescent="0.25">
      <c r="A5783" t="str">
        <f t="shared" si="90"/>
        <v/>
      </c>
    </row>
    <row r="5784" spans="1:1" x14ac:dyDescent="0.25">
      <c r="A5784" t="str">
        <f t="shared" si="90"/>
        <v/>
      </c>
    </row>
    <row r="5785" spans="1:1" x14ac:dyDescent="0.25">
      <c r="A5785" t="str">
        <f t="shared" si="90"/>
        <v/>
      </c>
    </row>
    <row r="5786" spans="1:1" x14ac:dyDescent="0.25">
      <c r="A5786" t="str">
        <f t="shared" si="90"/>
        <v/>
      </c>
    </row>
    <row r="5787" spans="1:1" x14ac:dyDescent="0.25">
      <c r="A5787" t="str">
        <f t="shared" si="90"/>
        <v/>
      </c>
    </row>
    <row r="5788" spans="1:1" x14ac:dyDescent="0.25">
      <c r="A5788" t="str">
        <f t="shared" si="90"/>
        <v/>
      </c>
    </row>
    <row r="5789" spans="1:1" x14ac:dyDescent="0.25">
      <c r="A5789" t="str">
        <f t="shared" si="90"/>
        <v/>
      </c>
    </row>
    <row r="5790" spans="1:1" x14ac:dyDescent="0.25">
      <c r="A5790" t="str">
        <f t="shared" si="90"/>
        <v/>
      </c>
    </row>
    <row r="5791" spans="1:1" x14ac:dyDescent="0.25">
      <c r="A5791" t="str">
        <f t="shared" si="90"/>
        <v/>
      </c>
    </row>
    <row r="5792" spans="1:1" x14ac:dyDescent="0.25">
      <c r="A5792" t="str">
        <f t="shared" si="90"/>
        <v/>
      </c>
    </row>
    <row r="5793" spans="1:1" x14ac:dyDescent="0.25">
      <c r="A5793" t="str">
        <f t="shared" si="90"/>
        <v/>
      </c>
    </row>
    <row r="5794" spans="1:1" x14ac:dyDescent="0.25">
      <c r="A5794" t="str">
        <f t="shared" si="90"/>
        <v/>
      </c>
    </row>
    <row r="5795" spans="1:1" x14ac:dyDescent="0.25">
      <c r="A5795" t="str">
        <f t="shared" si="90"/>
        <v/>
      </c>
    </row>
    <row r="5796" spans="1:1" x14ac:dyDescent="0.25">
      <c r="A5796" t="str">
        <f t="shared" si="90"/>
        <v/>
      </c>
    </row>
    <row r="5797" spans="1:1" x14ac:dyDescent="0.25">
      <c r="A5797" t="str">
        <f t="shared" si="90"/>
        <v/>
      </c>
    </row>
    <row r="5798" spans="1:1" x14ac:dyDescent="0.25">
      <c r="A5798" t="str">
        <f t="shared" si="90"/>
        <v/>
      </c>
    </row>
    <row r="5799" spans="1:1" x14ac:dyDescent="0.25">
      <c r="A5799" t="str">
        <f t="shared" si="90"/>
        <v/>
      </c>
    </row>
    <row r="5800" spans="1:1" x14ac:dyDescent="0.25">
      <c r="A5800" t="str">
        <f t="shared" si="90"/>
        <v/>
      </c>
    </row>
    <row r="5801" spans="1:1" x14ac:dyDescent="0.25">
      <c r="A5801" t="str">
        <f t="shared" si="90"/>
        <v/>
      </c>
    </row>
    <row r="5802" spans="1:1" x14ac:dyDescent="0.25">
      <c r="A5802" t="str">
        <f t="shared" si="90"/>
        <v/>
      </c>
    </row>
    <row r="5803" spans="1:1" x14ac:dyDescent="0.25">
      <c r="A5803" t="str">
        <f t="shared" si="90"/>
        <v/>
      </c>
    </row>
    <row r="5804" spans="1:1" x14ac:dyDescent="0.25">
      <c r="A5804" t="str">
        <f t="shared" si="90"/>
        <v/>
      </c>
    </row>
    <row r="5805" spans="1:1" x14ac:dyDescent="0.25">
      <c r="A5805" t="str">
        <f t="shared" si="90"/>
        <v/>
      </c>
    </row>
    <row r="5806" spans="1:1" x14ac:dyDescent="0.25">
      <c r="A5806" t="str">
        <f t="shared" si="90"/>
        <v/>
      </c>
    </row>
    <row r="5807" spans="1:1" x14ac:dyDescent="0.25">
      <c r="A5807" t="str">
        <f t="shared" si="90"/>
        <v/>
      </c>
    </row>
    <row r="5808" spans="1:1" x14ac:dyDescent="0.25">
      <c r="A5808" t="str">
        <f t="shared" si="90"/>
        <v/>
      </c>
    </row>
    <row r="5809" spans="1:1" x14ac:dyDescent="0.25">
      <c r="A5809" t="str">
        <f t="shared" si="90"/>
        <v/>
      </c>
    </row>
    <row r="5810" spans="1:1" x14ac:dyDescent="0.25">
      <c r="A5810" t="str">
        <f t="shared" si="90"/>
        <v/>
      </c>
    </row>
    <row r="5811" spans="1:1" x14ac:dyDescent="0.25">
      <c r="A5811" t="str">
        <f t="shared" si="90"/>
        <v/>
      </c>
    </row>
    <row r="5812" spans="1:1" x14ac:dyDescent="0.25">
      <c r="A5812" t="str">
        <f t="shared" si="90"/>
        <v/>
      </c>
    </row>
    <row r="5813" spans="1:1" x14ac:dyDescent="0.25">
      <c r="A5813" t="str">
        <f t="shared" si="90"/>
        <v/>
      </c>
    </row>
    <row r="5814" spans="1:1" x14ac:dyDescent="0.25">
      <c r="A5814" t="str">
        <f t="shared" si="90"/>
        <v/>
      </c>
    </row>
    <row r="5815" spans="1:1" x14ac:dyDescent="0.25">
      <c r="A5815" t="str">
        <f t="shared" si="90"/>
        <v/>
      </c>
    </row>
    <row r="5816" spans="1:1" x14ac:dyDescent="0.25">
      <c r="A5816" t="str">
        <f t="shared" si="90"/>
        <v/>
      </c>
    </row>
    <row r="5817" spans="1:1" x14ac:dyDescent="0.25">
      <c r="A5817" t="str">
        <f t="shared" si="90"/>
        <v/>
      </c>
    </row>
    <row r="5818" spans="1:1" x14ac:dyDescent="0.25">
      <c r="A5818" t="str">
        <f t="shared" si="90"/>
        <v/>
      </c>
    </row>
    <row r="5819" spans="1:1" x14ac:dyDescent="0.25">
      <c r="A5819" t="str">
        <f t="shared" si="90"/>
        <v/>
      </c>
    </row>
    <row r="5820" spans="1:1" x14ac:dyDescent="0.25">
      <c r="A5820" t="str">
        <f t="shared" si="90"/>
        <v/>
      </c>
    </row>
    <row r="5821" spans="1:1" x14ac:dyDescent="0.25">
      <c r="A5821" t="str">
        <f t="shared" si="90"/>
        <v/>
      </c>
    </row>
    <row r="5822" spans="1:1" x14ac:dyDescent="0.25">
      <c r="A5822" t="str">
        <f t="shared" si="90"/>
        <v/>
      </c>
    </row>
    <row r="5823" spans="1:1" x14ac:dyDescent="0.25">
      <c r="A5823" t="str">
        <f t="shared" si="90"/>
        <v/>
      </c>
    </row>
    <row r="5824" spans="1:1" x14ac:dyDescent="0.25">
      <c r="A5824" t="str">
        <f t="shared" si="90"/>
        <v/>
      </c>
    </row>
    <row r="5825" spans="1:1" x14ac:dyDescent="0.25">
      <c r="A5825" t="str">
        <f t="shared" si="90"/>
        <v/>
      </c>
    </row>
    <row r="5826" spans="1:1" x14ac:dyDescent="0.25">
      <c r="A5826" t="str">
        <f t="shared" si="90"/>
        <v/>
      </c>
    </row>
    <row r="5827" spans="1:1" x14ac:dyDescent="0.25">
      <c r="A5827" t="str">
        <f t="shared" ref="A5827:A5890" si="91">CONCATENATE(B5827,C5827,D5827,E5827)</f>
        <v/>
      </c>
    </row>
    <row r="5828" spans="1:1" x14ac:dyDescent="0.25">
      <c r="A5828" t="str">
        <f t="shared" si="91"/>
        <v/>
      </c>
    </row>
    <row r="5829" spans="1:1" x14ac:dyDescent="0.25">
      <c r="A5829" t="str">
        <f t="shared" si="91"/>
        <v/>
      </c>
    </row>
    <row r="5830" spans="1:1" x14ac:dyDescent="0.25">
      <c r="A5830" t="str">
        <f t="shared" si="91"/>
        <v/>
      </c>
    </row>
    <row r="5831" spans="1:1" x14ac:dyDescent="0.25">
      <c r="A5831" t="str">
        <f t="shared" si="91"/>
        <v/>
      </c>
    </row>
    <row r="5832" spans="1:1" x14ac:dyDescent="0.25">
      <c r="A5832" t="str">
        <f t="shared" si="91"/>
        <v/>
      </c>
    </row>
    <row r="5833" spans="1:1" x14ac:dyDescent="0.25">
      <c r="A5833" t="str">
        <f t="shared" si="91"/>
        <v/>
      </c>
    </row>
    <row r="5834" spans="1:1" x14ac:dyDescent="0.25">
      <c r="A5834" t="str">
        <f t="shared" si="91"/>
        <v/>
      </c>
    </row>
    <row r="5835" spans="1:1" x14ac:dyDescent="0.25">
      <c r="A5835" t="str">
        <f t="shared" si="91"/>
        <v/>
      </c>
    </row>
    <row r="5836" spans="1:1" x14ac:dyDescent="0.25">
      <c r="A5836" t="str">
        <f t="shared" si="91"/>
        <v/>
      </c>
    </row>
    <row r="5837" spans="1:1" x14ac:dyDescent="0.25">
      <c r="A5837" t="str">
        <f t="shared" si="91"/>
        <v/>
      </c>
    </row>
    <row r="5838" spans="1:1" x14ac:dyDescent="0.25">
      <c r="A5838" t="str">
        <f t="shared" si="91"/>
        <v/>
      </c>
    </row>
    <row r="5839" spans="1:1" x14ac:dyDescent="0.25">
      <c r="A5839" t="str">
        <f t="shared" si="91"/>
        <v/>
      </c>
    </row>
    <row r="5840" spans="1:1" x14ac:dyDescent="0.25">
      <c r="A5840" t="str">
        <f t="shared" si="91"/>
        <v/>
      </c>
    </row>
    <row r="5841" spans="1:1" x14ac:dyDescent="0.25">
      <c r="A5841" t="str">
        <f t="shared" si="91"/>
        <v/>
      </c>
    </row>
    <row r="5842" spans="1:1" x14ac:dyDescent="0.25">
      <c r="A5842" t="str">
        <f t="shared" si="91"/>
        <v/>
      </c>
    </row>
    <row r="5843" spans="1:1" x14ac:dyDescent="0.25">
      <c r="A5843" t="str">
        <f t="shared" si="91"/>
        <v/>
      </c>
    </row>
    <row r="5844" spans="1:1" x14ac:dyDescent="0.25">
      <c r="A5844" t="str">
        <f t="shared" si="91"/>
        <v/>
      </c>
    </row>
    <row r="5845" spans="1:1" x14ac:dyDescent="0.25">
      <c r="A5845" t="str">
        <f t="shared" si="91"/>
        <v/>
      </c>
    </row>
    <row r="5846" spans="1:1" x14ac:dyDescent="0.25">
      <c r="A5846" t="str">
        <f t="shared" si="91"/>
        <v/>
      </c>
    </row>
    <row r="5847" spans="1:1" x14ac:dyDescent="0.25">
      <c r="A5847" t="str">
        <f t="shared" si="91"/>
        <v/>
      </c>
    </row>
    <row r="5848" spans="1:1" x14ac:dyDescent="0.25">
      <c r="A5848" t="str">
        <f t="shared" si="91"/>
        <v/>
      </c>
    </row>
    <row r="5849" spans="1:1" x14ac:dyDescent="0.25">
      <c r="A5849" t="str">
        <f t="shared" si="91"/>
        <v/>
      </c>
    </row>
    <row r="5850" spans="1:1" x14ac:dyDescent="0.25">
      <c r="A5850" t="str">
        <f t="shared" si="91"/>
        <v/>
      </c>
    </row>
    <row r="5851" spans="1:1" x14ac:dyDescent="0.25">
      <c r="A5851" t="str">
        <f t="shared" si="91"/>
        <v/>
      </c>
    </row>
    <row r="5852" spans="1:1" x14ac:dyDescent="0.25">
      <c r="A5852" t="str">
        <f t="shared" si="91"/>
        <v/>
      </c>
    </row>
    <row r="5853" spans="1:1" x14ac:dyDescent="0.25">
      <c r="A5853" t="str">
        <f t="shared" si="91"/>
        <v/>
      </c>
    </row>
    <row r="5854" spans="1:1" x14ac:dyDescent="0.25">
      <c r="A5854" t="str">
        <f t="shared" si="91"/>
        <v/>
      </c>
    </row>
    <row r="5855" spans="1:1" x14ac:dyDescent="0.25">
      <c r="A5855" t="str">
        <f t="shared" si="91"/>
        <v/>
      </c>
    </row>
    <row r="5856" spans="1:1" x14ac:dyDescent="0.25">
      <c r="A5856" t="str">
        <f t="shared" si="91"/>
        <v/>
      </c>
    </row>
    <row r="5857" spans="1:1" x14ac:dyDescent="0.25">
      <c r="A5857" t="str">
        <f t="shared" si="91"/>
        <v/>
      </c>
    </row>
    <row r="5858" spans="1:1" x14ac:dyDescent="0.25">
      <c r="A5858" t="str">
        <f t="shared" si="91"/>
        <v/>
      </c>
    </row>
    <row r="5859" spans="1:1" x14ac:dyDescent="0.25">
      <c r="A5859" t="str">
        <f t="shared" si="91"/>
        <v/>
      </c>
    </row>
    <row r="5860" spans="1:1" x14ac:dyDescent="0.25">
      <c r="A5860" t="str">
        <f t="shared" si="91"/>
        <v/>
      </c>
    </row>
    <row r="5861" spans="1:1" x14ac:dyDescent="0.25">
      <c r="A5861" t="str">
        <f t="shared" si="91"/>
        <v/>
      </c>
    </row>
    <row r="5862" spans="1:1" x14ac:dyDescent="0.25">
      <c r="A5862" t="str">
        <f t="shared" si="91"/>
        <v/>
      </c>
    </row>
    <row r="5863" spans="1:1" x14ac:dyDescent="0.25">
      <c r="A5863" t="str">
        <f t="shared" si="91"/>
        <v/>
      </c>
    </row>
    <row r="5864" spans="1:1" x14ac:dyDescent="0.25">
      <c r="A5864" t="str">
        <f t="shared" si="91"/>
        <v/>
      </c>
    </row>
    <row r="5865" spans="1:1" x14ac:dyDescent="0.25">
      <c r="A5865" t="str">
        <f t="shared" si="91"/>
        <v/>
      </c>
    </row>
    <row r="5866" spans="1:1" x14ac:dyDescent="0.25">
      <c r="A5866" t="str">
        <f t="shared" si="91"/>
        <v/>
      </c>
    </row>
    <row r="5867" spans="1:1" x14ac:dyDescent="0.25">
      <c r="A5867" t="str">
        <f t="shared" si="91"/>
        <v/>
      </c>
    </row>
    <row r="5868" spans="1:1" x14ac:dyDescent="0.25">
      <c r="A5868" t="str">
        <f t="shared" si="91"/>
        <v/>
      </c>
    </row>
    <row r="5869" spans="1:1" x14ac:dyDescent="0.25">
      <c r="A5869" t="str">
        <f t="shared" si="91"/>
        <v/>
      </c>
    </row>
    <row r="5870" spans="1:1" x14ac:dyDescent="0.25">
      <c r="A5870" t="str">
        <f t="shared" si="91"/>
        <v/>
      </c>
    </row>
    <row r="5871" spans="1:1" x14ac:dyDescent="0.25">
      <c r="A5871" t="str">
        <f t="shared" si="91"/>
        <v/>
      </c>
    </row>
    <row r="5872" spans="1:1" x14ac:dyDescent="0.25">
      <c r="A5872" t="str">
        <f t="shared" si="91"/>
        <v/>
      </c>
    </row>
    <row r="5873" spans="1:1" x14ac:dyDescent="0.25">
      <c r="A5873" t="str">
        <f t="shared" si="91"/>
        <v/>
      </c>
    </row>
    <row r="5874" spans="1:1" x14ac:dyDescent="0.25">
      <c r="A5874" t="str">
        <f t="shared" si="91"/>
        <v/>
      </c>
    </row>
    <row r="5875" spans="1:1" x14ac:dyDescent="0.25">
      <c r="A5875" t="str">
        <f t="shared" si="91"/>
        <v/>
      </c>
    </row>
    <row r="5876" spans="1:1" x14ac:dyDescent="0.25">
      <c r="A5876" t="str">
        <f t="shared" si="91"/>
        <v/>
      </c>
    </row>
    <row r="5877" spans="1:1" x14ac:dyDescent="0.25">
      <c r="A5877" t="str">
        <f t="shared" si="91"/>
        <v/>
      </c>
    </row>
    <row r="5878" spans="1:1" x14ac:dyDescent="0.25">
      <c r="A5878" t="str">
        <f t="shared" si="91"/>
        <v/>
      </c>
    </row>
    <row r="5879" spans="1:1" x14ac:dyDescent="0.25">
      <c r="A5879" t="str">
        <f t="shared" si="91"/>
        <v/>
      </c>
    </row>
    <row r="5880" spans="1:1" x14ac:dyDescent="0.25">
      <c r="A5880" t="str">
        <f t="shared" si="91"/>
        <v/>
      </c>
    </row>
    <row r="5881" spans="1:1" x14ac:dyDescent="0.25">
      <c r="A5881" t="str">
        <f t="shared" si="91"/>
        <v/>
      </c>
    </row>
    <row r="5882" spans="1:1" x14ac:dyDescent="0.25">
      <c r="A5882" t="str">
        <f t="shared" si="91"/>
        <v/>
      </c>
    </row>
    <row r="5883" spans="1:1" x14ac:dyDescent="0.25">
      <c r="A5883" t="str">
        <f t="shared" si="91"/>
        <v/>
      </c>
    </row>
    <row r="5884" spans="1:1" x14ac:dyDescent="0.25">
      <c r="A5884" t="str">
        <f t="shared" si="91"/>
        <v/>
      </c>
    </row>
    <row r="5885" spans="1:1" x14ac:dyDescent="0.25">
      <c r="A5885" t="str">
        <f t="shared" si="91"/>
        <v/>
      </c>
    </row>
    <row r="5886" spans="1:1" x14ac:dyDescent="0.25">
      <c r="A5886" t="str">
        <f t="shared" si="91"/>
        <v/>
      </c>
    </row>
    <row r="5887" spans="1:1" x14ac:dyDescent="0.25">
      <c r="A5887" t="str">
        <f t="shared" si="91"/>
        <v/>
      </c>
    </row>
    <row r="5888" spans="1:1" x14ac:dyDescent="0.25">
      <c r="A5888" t="str">
        <f t="shared" si="91"/>
        <v/>
      </c>
    </row>
    <row r="5889" spans="1:1" x14ac:dyDescent="0.25">
      <c r="A5889" t="str">
        <f t="shared" si="91"/>
        <v/>
      </c>
    </row>
    <row r="5890" spans="1:1" x14ac:dyDescent="0.25">
      <c r="A5890" t="str">
        <f t="shared" si="91"/>
        <v/>
      </c>
    </row>
    <row r="5891" spans="1:1" x14ac:dyDescent="0.25">
      <c r="A5891" t="str">
        <f t="shared" ref="A5891:A5954" si="92">CONCATENATE(B5891,C5891,D5891,E5891)</f>
        <v/>
      </c>
    </row>
    <row r="5892" spans="1:1" x14ac:dyDescent="0.25">
      <c r="A5892" t="str">
        <f t="shared" si="92"/>
        <v/>
      </c>
    </row>
    <row r="5893" spans="1:1" x14ac:dyDescent="0.25">
      <c r="A5893" t="str">
        <f t="shared" si="92"/>
        <v/>
      </c>
    </row>
    <row r="5894" spans="1:1" x14ac:dyDescent="0.25">
      <c r="A5894" t="str">
        <f t="shared" si="92"/>
        <v/>
      </c>
    </row>
    <row r="5895" spans="1:1" x14ac:dyDescent="0.25">
      <c r="A5895" t="str">
        <f t="shared" si="92"/>
        <v/>
      </c>
    </row>
    <row r="5896" spans="1:1" x14ac:dyDescent="0.25">
      <c r="A5896" t="str">
        <f t="shared" si="92"/>
        <v/>
      </c>
    </row>
    <row r="5897" spans="1:1" x14ac:dyDescent="0.25">
      <c r="A5897" t="str">
        <f t="shared" si="92"/>
        <v/>
      </c>
    </row>
    <row r="5898" spans="1:1" x14ac:dyDescent="0.25">
      <c r="A5898" t="str">
        <f t="shared" si="92"/>
        <v/>
      </c>
    </row>
    <row r="5899" spans="1:1" x14ac:dyDescent="0.25">
      <c r="A5899" t="str">
        <f t="shared" si="92"/>
        <v/>
      </c>
    </row>
    <row r="5900" spans="1:1" x14ac:dyDescent="0.25">
      <c r="A5900" t="str">
        <f t="shared" si="92"/>
        <v/>
      </c>
    </row>
    <row r="5901" spans="1:1" x14ac:dyDescent="0.25">
      <c r="A5901" t="str">
        <f t="shared" si="92"/>
        <v/>
      </c>
    </row>
    <row r="5902" spans="1:1" x14ac:dyDescent="0.25">
      <c r="A5902" t="str">
        <f t="shared" si="92"/>
        <v/>
      </c>
    </row>
    <row r="5903" spans="1:1" x14ac:dyDescent="0.25">
      <c r="A5903" t="str">
        <f t="shared" si="92"/>
        <v/>
      </c>
    </row>
    <row r="5904" spans="1:1" x14ac:dyDescent="0.25">
      <c r="A5904" t="str">
        <f t="shared" si="92"/>
        <v/>
      </c>
    </row>
    <row r="5905" spans="1:1" x14ac:dyDescent="0.25">
      <c r="A5905" t="str">
        <f t="shared" si="92"/>
        <v/>
      </c>
    </row>
    <row r="5906" spans="1:1" x14ac:dyDescent="0.25">
      <c r="A5906" t="str">
        <f t="shared" si="92"/>
        <v/>
      </c>
    </row>
    <row r="5907" spans="1:1" x14ac:dyDescent="0.25">
      <c r="A5907" t="str">
        <f t="shared" si="92"/>
        <v/>
      </c>
    </row>
    <row r="5908" spans="1:1" x14ac:dyDescent="0.25">
      <c r="A5908" t="str">
        <f t="shared" si="92"/>
        <v/>
      </c>
    </row>
    <row r="5909" spans="1:1" x14ac:dyDescent="0.25">
      <c r="A5909" t="str">
        <f t="shared" si="92"/>
        <v/>
      </c>
    </row>
    <row r="5910" spans="1:1" x14ac:dyDescent="0.25">
      <c r="A5910" t="str">
        <f t="shared" si="92"/>
        <v/>
      </c>
    </row>
    <row r="5911" spans="1:1" x14ac:dyDescent="0.25">
      <c r="A5911" t="str">
        <f t="shared" si="92"/>
        <v/>
      </c>
    </row>
    <row r="5912" spans="1:1" x14ac:dyDescent="0.25">
      <c r="A5912" t="str">
        <f t="shared" si="92"/>
        <v/>
      </c>
    </row>
    <row r="5913" spans="1:1" x14ac:dyDescent="0.25">
      <c r="A5913" t="str">
        <f t="shared" si="92"/>
        <v/>
      </c>
    </row>
    <row r="5914" spans="1:1" x14ac:dyDescent="0.25">
      <c r="A5914" t="str">
        <f t="shared" si="92"/>
        <v/>
      </c>
    </row>
    <row r="5915" spans="1:1" x14ac:dyDescent="0.25">
      <c r="A5915" t="str">
        <f t="shared" si="92"/>
        <v/>
      </c>
    </row>
    <row r="5916" spans="1:1" x14ac:dyDescent="0.25">
      <c r="A5916" t="str">
        <f t="shared" si="92"/>
        <v/>
      </c>
    </row>
    <row r="5917" spans="1:1" x14ac:dyDescent="0.25">
      <c r="A5917" t="str">
        <f t="shared" si="92"/>
        <v/>
      </c>
    </row>
    <row r="5918" spans="1:1" x14ac:dyDescent="0.25">
      <c r="A5918" t="str">
        <f t="shared" si="92"/>
        <v/>
      </c>
    </row>
    <row r="5919" spans="1:1" x14ac:dyDescent="0.25">
      <c r="A5919" t="str">
        <f t="shared" si="92"/>
        <v/>
      </c>
    </row>
    <row r="5920" spans="1:1" x14ac:dyDescent="0.25">
      <c r="A5920" t="str">
        <f t="shared" si="92"/>
        <v/>
      </c>
    </row>
    <row r="5921" spans="1:1" x14ac:dyDescent="0.25">
      <c r="A5921" t="str">
        <f t="shared" si="92"/>
        <v/>
      </c>
    </row>
    <row r="5922" spans="1:1" x14ac:dyDescent="0.25">
      <c r="A5922" t="str">
        <f t="shared" si="92"/>
        <v/>
      </c>
    </row>
    <row r="5923" spans="1:1" x14ac:dyDescent="0.25">
      <c r="A5923" t="str">
        <f t="shared" si="92"/>
        <v/>
      </c>
    </row>
    <row r="5924" spans="1:1" x14ac:dyDescent="0.25">
      <c r="A5924" t="str">
        <f t="shared" si="92"/>
        <v/>
      </c>
    </row>
    <row r="5925" spans="1:1" x14ac:dyDescent="0.25">
      <c r="A5925" t="str">
        <f t="shared" si="92"/>
        <v/>
      </c>
    </row>
    <row r="5926" spans="1:1" x14ac:dyDescent="0.25">
      <c r="A5926" t="str">
        <f t="shared" si="92"/>
        <v/>
      </c>
    </row>
    <row r="5927" spans="1:1" x14ac:dyDescent="0.25">
      <c r="A5927" t="str">
        <f t="shared" si="92"/>
        <v/>
      </c>
    </row>
    <row r="5928" spans="1:1" x14ac:dyDescent="0.25">
      <c r="A5928" t="str">
        <f t="shared" si="92"/>
        <v/>
      </c>
    </row>
    <row r="5929" spans="1:1" x14ac:dyDescent="0.25">
      <c r="A5929" t="str">
        <f t="shared" si="92"/>
        <v/>
      </c>
    </row>
    <row r="5930" spans="1:1" x14ac:dyDescent="0.25">
      <c r="A5930" t="str">
        <f t="shared" si="92"/>
        <v/>
      </c>
    </row>
    <row r="5931" spans="1:1" x14ac:dyDescent="0.25">
      <c r="A5931" t="str">
        <f t="shared" si="92"/>
        <v/>
      </c>
    </row>
    <row r="5932" spans="1:1" x14ac:dyDescent="0.25">
      <c r="A5932" t="str">
        <f t="shared" si="92"/>
        <v/>
      </c>
    </row>
    <row r="5933" spans="1:1" x14ac:dyDescent="0.25">
      <c r="A5933" t="str">
        <f t="shared" si="92"/>
        <v/>
      </c>
    </row>
    <row r="5934" spans="1:1" x14ac:dyDescent="0.25">
      <c r="A5934" t="str">
        <f t="shared" si="92"/>
        <v/>
      </c>
    </row>
    <row r="5935" spans="1:1" x14ac:dyDescent="0.25">
      <c r="A5935" t="str">
        <f t="shared" si="92"/>
        <v/>
      </c>
    </row>
    <row r="5936" spans="1:1" x14ac:dyDescent="0.25">
      <c r="A5936" t="str">
        <f t="shared" si="92"/>
        <v/>
      </c>
    </row>
    <row r="5937" spans="1:1" x14ac:dyDescent="0.25">
      <c r="A5937" t="str">
        <f t="shared" si="92"/>
        <v/>
      </c>
    </row>
    <row r="5938" spans="1:1" x14ac:dyDescent="0.25">
      <c r="A5938" t="str">
        <f t="shared" si="92"/>
        <v/>
      </c>
    </row>
    <row r="5939" spans="1:1" x14ac:dyDescent="0.25">
      <c r="A5939" t="str">
        <f t="shared" si="92"/>
        <v/>
      </c>
    </row>
    <row r="5940" spans="1:1" x14ac:dyDescent="0.25">
      <c r="A5940" t="str">
        <f t="shared" si="92"/>
        <v/>
      </c>
    </row>
    <row r="5941" spans="1:1" x14ac:dyDescent="0.25">
      <c r="A5941" t="str">
        <f t="shared" si="92"/>
        <v/>
      </c>
    </row>
    <row r="5942" spans="1:1" x14ac:dyDescent="0.25">
      <c r="A5942" t="str">
        <f t="shared" si="92"/>
        <v/>
      </c>
    </row>
    <row r="5943" spans="1:1" x14ac:dyDescent="0.25">
      <c r="A5943" t="str">
        <f t="shared" si="92"/>
        <v/>
      </c>
    </row>
    <row r="5944" spans="1:1" x14ac:dyDescent="0.25">
      <c r="A5944" t="str">
        <f t="shared" si="92"/>
        <v/>
      </c>
    </row>
    <row r="5945" spans="1:1" x14ac:dyDescent="0.25">
      <c r="A5945" t="str">
        <f t="shared" si="92"/>
        <v/>
      </c>
    </row>
    <row r="5946" spans="1:1" x14ac:dyDescent="0.25">
      <c r="A5946" t="str">
        <f t="shared" si="92"/>
        <v/>
      </c>
    </row>
    <row r="5947" spans="1:1" x14ac:dyDescent="0.25">
      <c r="A5947" t="str">
        <f t="shared" si="92"/>
        <v/>
      </c>
    </row>
    <row r="5948" spans="1:1" x14ac:dyDescent="0.25">
      <c r="A5948" t="str">
        <f t="shared" si="92"/>
        <v/>
      </c>
    </row>
    <row r="5949" spans="1:1" x14ac:dyDescent="0.25">
      <c r="A5949" t="str">
        <f t="shared" si="92"/>
        <v/>
      </c>
    </row>
    <row r="5950" spans="1:1" x14ac:dyDescent="0.25">
      <c r="A5950" t="str">
        <f t="shared" si="92"/>
        <v/>
      </c>
    </row>
    <row r="5951" spans="1:1" x14ac:dyDescent="0.25">
      <c r="A5951" t="str">
        <f t="shared" si="92"/>
        <v/>
      </c>
    </row>
    <row r="5952" spans="1:1" x14ac:dyDescent="0.25">
      <c r="A5952" t="str">
        <f t="shared" si="92"/>
        <v/>
      </c>
    </row>
    <row r="5953" spans="1:1" x14ac:dyDescent="0.25">
      <c r="A5953" t="str">
        <f t="shared" si="92"/>
        <v/>
      </c>
    </row>
    <row r="5954" spans="1:1" x14ac:dyDescent="0.25">
      <c r="A5954" t="str">
        <f t="shared" si="92"/>
        <v/>
      </c>
    </row>
    <row r="5955" spans="1:1" x14ac:dyDescent="0.25">
      <c r="A5955" t="str">
        <f t="shared" ref="A5955:A6018" si="93">CONCATENATE(B5955,C5955,D5955,E5955)</f>
        <v/>
      </c>
    </row>
    <row r="5956" spans="1:1" x14ac:dyDescent="0.25">
      <c r="A5956" t="str">
        <f t="shared" si="93"/>
        <v/>
      </c>
    </row>
    <row r="5957" spans="1:1" x14ac:dyDescent="0.25">
      <c r="A5957" t="str">
        <f t="shared" si="93"/>
        <v/>
      </c>
    </row>
    <row r="5958" spans="1:1" x14ac:dyDescent="0.25">
      <c r="A5958" t="str">
        <f t="shared" si="93"/>
        <v/>
      </c>
    </row>
    <row r="5959" spans="1:1" x14ac:dyDescent="0.25">
      <c r="A5959" t="str">
        <f t="shared" si="93"/>
        <v/>
      </c>
    </row>
    <row r="5960" spans="1:1" x14ac:dyDescent="0.25">
      <c r="A5960" t="str">
        <f t="shared" si="93"/>
        <v/>
      </c>
    </row>
    <row r="5961" spans="1:1" x14ac:dyDescent="0.25">
      <c r="A5961" t="str">
        <f t="shared" si="93"/>
        <v/>
      </c>
    </row>
    <row r="5962" spans="1:1" x14ac:dyDescent="0.25">
      <c r="A5962" t="str">
        <f t="shared" si="93"/>
        <v/>
      </c>
    </row>
    <row r="5963" spans="1:1" x14ac:dyDescent="0.25">
      <c r="A5963" t="str">
        <f t="shared" si="93"/>
        <v/>
      </c>
    </row>
    <row r="5964" spans="1:1" x14ac:dyDescent="0.25">
      <c r="A5964" t="str">
        <f t="shared" si="93"/>
        <v/>
      </c>
    </row>
    <row r="5965" spans="1:1" x14ac:dyDescent="0.25">
      <c r="A5965" t="str">
        <f t="shared" si="93"/>
        <v/>
      </c>
    </row>
    <row r="5966" spans="1:1" x14ac:dyDescent="0.25">
      <c r="A5966" t="str">
        <f t="shared" si="93"/>
        <v/>
      </c>
    </row>
    <row r="5967" spans="1:1" x14ac:dyDescent="0.25">
      <c r="A5967" t="str">
        <f t="shared" si="93"/>
        <v/>
      </c>
    </row>
    <row r="5968" spans="1:1" x14ac:dyDescent="0.25">
      <c r="A5968" t="str">
        <f t="shared" si="93"/>
        <v/>
      </c>
    </row>
    <row r="5969" spans="1:1" x14ac:dyDescent="0.25">
      <c r="A5969" t="str">
        <f t="shared" si="93"/>
        <v/>
      </c>
    </row>
    <row r="5970" spans="1:1" x14ac:dyDescent="0.25">
      <c r="A5970" t="str">
        <f t="shared" si="93"/>
        <v/>
      </c>
    </row>
    <row r="5971" spans="1:1" x14ac:dyDescent="0.25">
      <c r="A5971" t="str">
        <f t="shared" si="93"/>
        <v/>
      </c>
    </row>
    <row r="5972" spans="1:1" x14ac:dyDescent="0.25">
      <c r="A5972" t="str">
        <f t="shared" si="93"/>
        <v/>
      </c>
    </row>
    <row r="5973" spans="1:1" x14ac:dyDescent="0.25">
      <c r="A5973" t="str">
        <f t="shared" si="93"/>
        <v/>
      </c>
    </row>
    <row r="5974" spans="1:1" x14ac:dyDescent="0.25">
      <c r="A5974" t="str">
        <f t="shared" si="93"/>
        <v/>
      </c>
    </row>
    <row r="5975" spans="1:1" x14ac:dyDescent="0.25">
      <c r="A5975" t="str">
        <f t="shared" si="93"/>
        <v/>
      </c>
    </row>
    <row r="5976" spans="1:1" x14ac:dyDescent="0.25">
      <c r="A5976" t="str">
        <f t="shared" si="93"/>
        <v/>
      </c>
    </row>
    <row r="5977" spans="1:1" x14ac:dyDescent="0.25">
      <c r="A5977" t="str">
        <f t="shared" si="93"/>
        <v/>
      </c>
    </row>
    <row r="5978" spans="1:1" x14ac:dyDescent="0.25">
      <c r="A5978" t="str">
        <f t="shared" si="93"/>
        <v/>
      </c>
    </row>
    <row r="5979" spans="1:1" x14ac:dyDescent="0.25">
      <c r="A5979" t="str">
        <f t="shared" si="93"/>
        <v/>
      </c>
    </row>
    <row r="5980" spans="1:1" x14ac:dyDescent="0.25">
      <c r="A5980" t="str">
        <f t="shared" si="93"/>
        <v/>
      </c>
    </row>
    <row r="5981" spans="1:1" x14ac:dyDescent="0.25">
      <c r="A5981" t="str">
        <f t="shared" si="93"/>
        <v/>
      </c>
    </row>
    <row r="5982" spans="1:1" x14ac:dyDescent="0.25">
      <c r="A5982" t="str">
        <f t="shared" si="93"/>
        <v/>
      </c>
    </row>
    <row r="5983" spans="1:1" x14ac:dyDescent="0.25">
      <c r="A5983" t="str">
        <f t="shared" si="93"/>
        <v/>
      </c>
    </row>
    <row r="5984" spans="1:1" x14ac:dyDescent="0.25">
      <c r="A5984" t="str">
        <f t="shared" si="93"/>
        <v/>
      </c>
    </row>
    <row r="5985" spans="1:1" x14ac:dyDescent="0.25">
      <c r="A5985" t="str">
        <f t="shared" si="93"/>
        <v/>
      </c>
    </row>
    <row r="5986" spans="1:1" x14ac:dyDescent="0.25">
      <c r="A5986" t="str">
        <f t="shared" si="93"/>
        <v/>
      </c>
    </row>
    <row r="5987" spans="1:1" x14ac:dyDescent="0.25">
      <c r="A5987" t="str">
        <f t="shared" si="93"/>
        <v/>
      </c>
    </row>
    <row r="5988" spans="1:1" x14ac:dyDescent="0.25">
      <c r="A5988" t="str">
        <f t="shared" si="93"/>
        <v/>
      </c>
    </row>
    <row r="5989" spans="1:1" x14ac:dyDescent="0.25">
      <c r="A5989" t="str">
        <f t="shared" si="93"/>
        <v/>
      </c>
    </row>
    <row r="5990" spans="1:1" x14ac:dyDescent="0.25">
      <c r="A5990" t="str">
        <f t="shared" si="93"/>
        <v/>
      </c>
    </row>
    <row r="5991" spans="1:1" x14ac:dyDescent="0.25">
      <c r="A5991" t="str">
        <f t="shared" si="93"/>
        <v/>
      </c>
    </row>
    <row r="5992" spans="1:1" x14ac:dyDescent="0.25">
      <c r="A5992" t="str">
        <f t="shared" si="93"/>
        <v/>
      </c>
    </row>
    <row r="5993" spans="1:1" x14ac:dyDescent="0.25">
      <c r="A5993" t="str">
        <f t="shared" si="93"/>
        <v/>
      </c>
    </row>
    <row r="5994" spans="1:1" x14ac:dyDescent="0.25">
      <c r="A5994" t="str">
        <f t="shared" si="93"/>
        <v/>
      </c>
    </row>
    <row r="5995" spans="1:1" x14ac:dyDescent="0.25">
      <c r="A5995" t="str">
        <f t="shared" si="93"/>
        <v/>
      </c>
    </row>
    <row r="5996" spans="1:1" x14ac:dyDescent="0.25">
      <c r="A5996" t="str">
        <f t="shared" si="93"/>
        <v/>
      </c>
    </row>
    <row r="5997" spans="1:1" x14ac:dyDescent="0.25">
      <c r="A5997" t="str">
        <f t="shared" si="93"/>
        <v/>
      </c>
    </row>
    <row r="5998" spans="1:1" x14ac:dyDescent="0.25">
      <c r="A5998" t="str">
        <f t="shared" si="93"/>
        <v/>
      </c>
    </row>
    <row r="5999" spans="1:1" x14ac:dyDescent="0.25">
      <c r="A5999" t="str">
        <f t="shared" si="93"/>
        <v/>
      </c>
    </row>
    <row r="6000" spans="1:1" x14ac:dyDescent="0.25">
      <c r="A6000" t="str">
        <f t="shared" si="93"/>
        <v/>
      </c>
    </row>
    <row r="6001" spans="1:1" x14ac:dyDescent="0.25">
      <c r="A6001" t="str">
        <f t="shared" si="93"/>
        <v/>
      </c>
    </row>
    <row r="6002" spans="1:1" x14ac:dyDescent="0.25">
      <c r="A6002" t="str">
        <f t="shared" si="93"/>
        <v/>
      </c>
    </row>
    <row r="6003" spans="1:1" x14ac:dyDescent="0.25">
      <c r="A6003" t="str">
        <f t="shared" si="93"/>
        <v/>
      </c>
    </row>
    <row r="6004" spans="1:1" x14ac:dyDescent="0.25">
      <c r="A6004" t="str">
        <f t="shared" si="93"/>
        <v/>
      </c>
    </row>
    <row r="6005" spans="1:1" x14ac:dyDescent="0.25">
      <c r="A6005" t="str">
        <f t="shared" si="93"/>
        <v/>
      </c>
    </row>
    <row r="6006" spans="1:1" x14ac:dyDescent="0.25">
      <c r="A6006" t="str">
        <f t="shared" si="93"/>
        <v/>
      </c>
    </row>
    <row r="6007" spans="1:1" x14ac:dyDescent="0.25">
      <c r="A6007" t="str">
        <f t="shared" si="93"/>
        <v/>
      </c>
    </row>
    <row r="6008" spans="1:1" x14ac:dyDescent="0.25">
      <c r="A6008" t="str">
        <f t="shared" si="93"/>
        <v/>
      </c>
    </row>
    <row r="6009" spans="1:1" x14ac:dyDescent="0.25">
      <c r="A6009" t="str">
        <f t="shared" si="93"/>
        <v/>
      </c>
    </row>
    <row r="6010" spans="1:1" x14ac:dyDescent="0.25">
      <c r="A6010" t="str">
        <f t="shared" si="93"/>
        <v/>
      </c>
    </row>
    <row r="6011" spans="1:1" x14ac:dyDescent="0.25">
      <c r="A6011" t="str">
        <f t="shared" si="93"/>
        <v/>
      </c>
    </row>
    <row r="6012" spans="1:1" x14ac:dyDescent="0.25">
      <c r="A6012" t="str">
        <f t="shared" si="93"/>
        <v/>
      </c>
    </row>
    <row r="6013" spans="1:1" x14ac:dyDescent="0.25">
      <c r="A6013" t="str">
        <f t="shared" si="93"/>
        <v/>
      </c>
    </row>
    <row r="6014" spans="1:1" x14ac:dyDescent="0.25">
      <c r="A6014" t="str">
        <f t="shared" si="93"/>
        <v/>
      </c>
    </row>
    <row r="6015" spans="1:1" x14ac:dyDescent="0.25">
      <c r="A6015" t="str">
        <f t="shared" si="93"/>
        <v/>
      </c>
    </row>
    <row r="6016" spans="1:1" x14ac:dyDescent="0.25">
      <c r="A6016" t="str">
        <f t="shared" si="93"/>
        <v/>
      </c>
    </row>
    <row r="6017" spans="1:1" x14ac:dyDescent="0.25">
      <c r="A6017" t="str">
        <f t="shared" si="93"/>
        <v/>
      </c>
    </row>
    <row r="6018" spans="1:1" x14ac:dyDescent="0.25">
      <c r="A6018" t="str">
        <f t="shared" si="93"/>
        <v/>
      </c>
    </row>
    <row r="6019" spans="1:1" x14ac:dyDescent="0.25">
      <c r="A6019" t="str">
        <f t="shared" ref="A6019:A6082" si="94">CONCATENATE(B6019,C6019,D6019,E6019)</f>
        <v/>
      </c>
    </row>
    <row r="6020" spans="1:1" x14ac:dyDescent="0.25">
      <c r="A6020" t="str">
        <f t="shared" si="94"/>
        <v/>
      </c>
    </row>
    <row r="6021" spans="1:1" x14ac:dyDescent="0.25">
      <c r="A6021" t="str">
        <f t="shared" si="94"/>
        <v/>
      </c>
    </row>
    <row r="6022" spans="1:1" x14ac:dyDescent="0.25">
      <c r="A6022" t="str">
        <f t="shared" si="94"/>
        <v/>
      </c>
    </row>
    <row r="6023" spans="1:1" x14ac:dyDescent="0.25">
      <c r="A6023" t="str">
        <f t="shared" si="94"/>
        <v/>
      </c>
    </row>
    <row r="6024" spans="1:1" x14ac:dyDescent="0.25">
      <c r="A6024" t="str">
        <f t="shared" si="94"/>
        <v/>
      </c>
    </row>
    <row r="6025" spans="1:1" x14ac:dyDescent="0.25">
      <c r="A6025" t="str">
        <f t="shared" si="94"/>
        <v/>
      </c>
    </row>
    <row r="6026" spans="1:1" x14ac:dyDescent="0.25">
      <c r="A6026" t="str">
        <f t="shared" si="94"/>
        <v/>
      </c>
    </row>
    <row r="6027" spans="1:1" x14ac:dyDescent="0.25">
      <c r="A6027" t="str">
        <f t="shared" si="94"/>
        <v/>
      </c>
    </row>
    <row r="6028" spans="1:1" x14ac:dyDescent="0.25">
      <c r="A6028" t="str">
        <f t="shared" si="94"/>
        <v/>
      </c>
    </row>
    <row r="6029" spans="1:1" x14ac:dyDescent="0.25">
      <c r="A6029" t="str">
        <f t="shared" si="94"/>
        <v/>
      </c>
    </row>
    <row r="6030" spans="1:1" x14ac:dyDescent="0.25">
      <c r="A6030" t="str">
        <f t="shared" si="94"/>
        <v/>
      </c>
    </row>
    <row r="6031" spans="1:1" x14ac:dyDescent="0.25">
      <c r="A6031" t="str">
        <f t="shared" si="94"/>
        <v/>
      </c>
    </row>
    <row r="6032" spans="1:1" x14ac:dyDescent="0.25">
      <c r="A6032" t="str">
        <f t="shared" si="94"/>
        <v/>
      </c>
    </row>
    <row r="6033" spans="1:1" x14ac:dyDescent="0.25">
      <c r="A6033" t="str">
        <f t="shared" si="94"/>
        <v/>
      </c>
    </row>
    <row r="6034" spans="1:1" x14ac:dyDescent="0.25">
      <c r="A6034" t="str">
        <f t="shared" si="94"/>
        <v/>
      </c>
    </row>
    <row r="6035" spans="1:1" x14ac:dyDescent="0.25">
      <c r="A6035" t="str">
        <f t="shared" si="94"/>
        <v/>
      </c>
    </row>
    <row r="6036" spans="1:1" x14ac:dyDescent="0.25">
      <c r="A6036" t="str">
        <f t="shared" si="94"/>
        <v/>
      </c>
    </row>
    <row r="6037" spans="1:1" x14ac:dyDescent="0.25">
      <c r="A6037" t="str">
        <f t="shared" si="94"/>
        <v/>
      </c>
    </row>
    <row r="6038" spans="1:1" x14ac:dyDescent="0.25">
      <c r="A6038" t="str">
        <f t="shared" si="94"/>
        <v/>
      </c>
    </row>
    <row r="6039" spans="1:1" x14ac:dyDescent="0.25">
      <c r="A6039" t="str">
        <f t="shared" si="94"/>
        <v/>
      </c>
    </row>
    <row r="6040" spans="1:1" x14ac:dyDescent="0.25">
      <c r="A6040" t="str">
        <f t="shared" si="94"/>
        <v/>
      </c>
    </row>
    <row r="6041" spans="1:1" x14ac:dyDescent="0.25">
      <c r="A6041" t="str">
        <f t="shared" si="94"/>
        <v/>
      </c>
    </row>
    <row r="6042" spans="1:1" x14ac:dyDescent="0.25">
      <c r="A6042" t="str">
        <f t="shared" si="94"/>
        <v/>
      </c>
    </row>
    <row r="6043" spans="1:1" x14ac:dyDescent="0.25">
      <c r="A6043" t="str">
        <f t="shared" si="94"/>
        <v/>
      </c>
    </row>
    <row r="6044" spans="1:1" x14ac:dyDescent="0.25">
      <c r="A6044" t="str">
        <f t="shared" si="94"/>
        <v/>
      </c>
    </row>
    <row r="6045" spans="1:1" x14ac:dyDescent="0.25">
      <c r="A6045" t="str">
        <f t="shared" si="94"/>
        <v/>
      </c>
    </row>
    <row r="6046" spans="1:1" x14ac:dyDescent="0.25">
      <c r="A6046" t="str">
        <f t="shared" si="94"/>
        <v/>
      </c>
    </row>
    <row r="6047" spans="1:1" x14ac:dyDescent="0.25">
      <c r="A6047" t="str">
        <f t="shared" si="94"/>
        <v/>
      </c>
    </row>
    <row r="6048" spans="1:1" x14ac:dyDescent="0.25">
      <c r="A6048" t="str">
        <f t="shared" si="94"/>
        <v/>
      </c>
    </row>
    <row r="6049" spans="1:1" x14ac:dyDescent="0.25">
      <c r="A6049" t="str">
        <f t="shared" si="94"/>
        <v/>
      </c>
    </row>
    <row r="6050" spans="1:1" x14ac:dyDescent="0.25">
      <c r="A6050" t="str">
        <f t="shared" si="94"/>
        <v/>
      </c>
    </row>
    <row r="6051" spans="1:1" x14ac:dyDescent="0.25">
      <c r="A6051" t="str">
        <f t="shared" si="94"/>
        <v/>
      </c>
    </row>
    <row r="6052" spans="1:1" x14ac:dyDescent="0.25">
      <c r="A6052" t="str">
        <f t="shared" si="94"/>
        <v/>
      </c>
    </row>
    <row r="6053" spans="1:1" x14ac:dyDescent="0.25">
      <c r="A6053" t="str">
        <f t="shared" si="94"/>
        <v/>
      </c>
    </row>
    <row r="6054" spans="1:1" x14ac:dyDescent="0.25">
      <c r="A6054" t="str">
        <f t="shared" si="94"/>
        <v/>
      </c>
    </row>
    <row r="6055" spans="1:1" x14ac:dyDescent="0.25">
      <c r="A6055" t="str">
        <f t="shared" si="94"/>
        <v/>
      </c>
    </row>
    <row r="6056" spans="1:1" x14ac:dyDescent="0.25">
      <c r="A6056" t="str">
        <f t="shared" si="94"/>
        <v/>
      </c>
    </row>
    <row r="6057" spans="1:1" x14ac:dyDescent="0.25">
      <c r="A6057" t="str">
        <f t="shared" si="94"/>
        <v/>
      </c>
    </row>
    <row r="6058" spans="1:1" x14ac:dyDescent="0.25">
      <c r="A6058" t="str">
        <f t="shared" si="94"/>
        <v/>
      </c>
    </row>
    <row r="6059" spans="1:1" x14ac:dyDescent="0.25">
      <c r="A6059" t="str">
        <f t="shared" si="94"/>
        <v/>
      </c>
    </row>
    <row r="6060" spans="1:1" x14ac:dyDescent="0.25">
      <c r="A6060" t="str">
        <f t="shared" si="94"/>
        <v/>
      </c>
    </row>
    <row r="6061" spans="1:1" x14ac:dyDescent="0.25">
      <c r="A6061" t="str">
        <f t="shared" si="94"/>
        <v/>
      </c>
    </row>
    <row r="6062" spans="1:1" x14ac:dyDescent="0.25">
      <c r="A6062" t="str">
        <f t="shared" si="94"/>
        <v/>
      </c>
    </row>
    <row r="6063" spans="1:1" x14ac:dyDescent="0.25">
      <c r="A6063" t="str">
        <f t="shared" si="94"/>
        <v/>
      </c>
    </row>
    <row r="6064" spans="1:1" x14ac:dyDescent="0.25">
      <c r="A6064" t="str">
        <f t="shared" si="94"/>
        <v/>
      </c>
    </row>
    <row r="6065" spans="1:1" x14ac:dyDescent="0.25">
      <c r="A6065" t="str">
        <f t="shared" si="94"/>
        <v/>
      </c>
    </row>
    <row r="6066" spans="1:1" x14ac:dyDescent="0.25">
      <c r="A6066" t="str">
        <f t="shared" si="94"/>
        <v/>
      </c>
    </row>
    <row r="6067" spans="1:1" x14ac:dyDescent="0.25">
      <c r="A6067" t="str">
        <f t="shared" si="94"/>
        <v/>
      </c>
    </row>
    <row r="6068" spans="1:1" x14ac:dyDescent="0.25">
      <c r="A6068" t="str">
        <f t="shared" si="94"/>
        <v/>
      </c>
    </row>
    <row r="6069" spans="1:1" x14ac:dyDescent="0.25">
      <c r="A6069" t="str">
        <f t="shared" si="94"/>
        <v/>
      </c>
    </row>
    <row r="6070" spans="1:1" x14ac:dyDescent="0.25">
      <c r="A6070" t="str">
        <f t="shared" si="94"/>
        <v/>
      </c>
    </row>
    <row r="6071" spans="1:1" x14ac:dyDescent="0.25">
      <c r="A6071" t="str">
        <f t="shared" si="94"/>
        <v/>
      </c>
    </row>
    <row r="6072" spans="1:1" x14ac:dyDescent="0.25">
      <c r="A6072" t="str">
        <f t="shared" si="94"/>
        <v/>
      </c>
    </row>
    <row r="6073" spans="1:1" x14ac:dyDescent="0.25">
      <c r="A6073" t="str">
        <f t="shared" si="94"/>
        <v/>
      </c>
    </row>
    <row r="6074" spans="1:1" x14ac:dyDescent="0.25">
      <c r="A6074" t="str">
        <f t="shared" si="94"/>
        <v/>
      </c>
    </row>
    <row r="6075" spans="1:1" x14ac:dyDescent="0.25">
      <c r="A6075" t="str">
        <f t="shared" si="94"/>
        <v/>
      </c>
    </row>
    <row r="6076" spans="1:1" x14ac:dyDescent="0.25">
      <c r="A6076" t="str">
        <f t="shared" si="94"/>
        <v/>
      </c>
    </row>
    <row r="6077" spans="1:1" x14ac:dyDescent="0.25">
      <c r="A6077" t="str">
        <f t="shared" si="94"/>
        <v/>
      </c>
    </row>
    <row r="6078" spans="1:1" x14ac:dyDescent="0.25">
      <c r="A6078" t="str">
        <f t="shared" si="94"/>
        <v/>
      </c>
    </row>
    <row r="6079" spans="1:1" x14ac:dyDescent="0.25">
      <c r="A6079" t="str">
        <f t="shared" si="94"/>
        <v/>
      </c>
    </row>
    <row r="6080" spans="1:1" x14ac:dyDescent="0.25">
      <c r="A6080" t="str">
        <f t="shared" si="94"/>
        <v/>
      </c>
    </row>
    <row r="6081" spans="1:1" x14ac:dyDescent="0.25">
      <c r="A6081" t="str">
        <f t="shared" si="94"/>
        <v/>
      </c>
    </row>
    <row r="6082" spans="1:1" x14ac:dyDescent="0.25">
      <c r="A6082" t="str">
        <f t="shared" si="94"/>
        <v/>
      </c>
    </row>
    <row r="6083" spans="1:1" x14ac:dyDescent="0.25">
      <c r="A6083" t="str">
        <f t="shared" ref="A6083:A6146" si="95">CONCATENATE(B6083,C6083,D6083,E6083)</f>
        <v/>
      </c>
    </row>
    <row r="6084" spans="1:1" x14ac:dyDescent="0.25">
      <c r="A6084" t="str">
        <f t="shared" si="95"/>
        <v/>
      </c>
    </row>
    <row r="6085" spans="1:1" x14ac:dyDescent="0.25">
      <c r="A6085" t="str">
        <f t="shared" si="95"/>
        <v/>
      </c>
    </row>
    <row r="6086" spans="1:1" x14ac:dyDescent="0.25">
      <c r="A6086" t="str">
        <f t="shared" si="95"/>
        <v/>
      </c>
    </row>
    <row r="6087" spans="1:1" x14ac:dyDescent="0.25">
      <c r="A6087" t="str">
        <f t="shared" si="95"/>
        <v/>
      </c>
    </row>
    <row r="6088" spans="1:1" x14ac:dyDescent="0.25">
      <c r="A6088" t="str">
        <f t="shared" si="95"/>
        <v/>
      </c>
    </row>
    <row r="6089" spans="1:1" x14ac:dyDescent="0.25">
      <c r="A6089" t="str">
        <f t="shared" si="95"/>
        <v/>
      </c>
    </row>
    <row r="6090" spans="1:1" x14ac:dyDescent="0.25">
      <c r="A6090" t="str">
        <f t="shared" si="95"/>
        <v/>
      </c>
    </row>
    <row r="6091" spans="1:1" x14ac:dyDescent="0.25">
      <c r="A6091" t="str">
        <f t="shared" si="95"/>
        <v/>
      </c>
    </row>
    <row r="6092" spans="1:1" x14ac:dyDescent="0.25">
      <c r="A6092" t="str">
        <f t="shared" si="95"/>
        <v/>
      </c>
    </row>
    <row r="6093" spans="1:1" x14ac:dyDescent="0.25">
      <c r="A6093" t="str">
        <f t="shared" si="95"/>
        <v/>
      </c>
    </row>
    <row r="6094" spans="1:1" x14ac:dyDescent="0.25">
      <c r="A6094" t="str">
        <f t="shared" si="95"/>
        <v/>
      </c>
    </row>
    <row r="6095" spans="1:1" x14ac:dyDescent="0.25">
      <c r="A6095" t="str">
        <f t="shared" si="95"/>
        <v/>
      </c>
    </row>
    <row r="6096" spans="1:1" x14ac:dyDescent="0.25">
      <c r="A6096" t="str">
        <f t="shared" si="95"/>
        <v/>
      </c>
    </row>
    <row r="6097" spans="1:1" x14ac:dyDescent="0.25">
      <c r="A6097" t="str">
        <f t="shared" si="95"/>
        <v/>
      </c>
    </row>
    <row r="6098" spans="1:1" x14ac:dyDescent="0.25">
      <c r="A6098" t="str">
        <f t="shared" si="95"/>
        <v/>
      </c>
    </row>
    <row r="6099" spans="1:1" x14ac:dyDescent="0.25">
      <c r="A6099" t="str">
        <f t="shared" si="95"/>
        <v/>
      </c>
    </row>
    <row r="6100" spans="1:1" x14ac:dyDescent="0.25">
      <c r="A6100" t="str">
        <f t="shared" si="95"/>
        <v/>
      </c>
    </row>
    <row r="6101" spans="1:1" x14ac:dyDescent="0.25">
      <c r="A6101" t="str">
        <f t="shared" si="95"/>
        <v/>
      </c>
    </row>
    <row r="6102" spans="1:1" x14ac:dyDescent="0.25">
      <c r="A6102" t="str">
        <f t="shared" si="95"/>
        <v/>
      </c>
    </row>
    <row r="6103" spans="1:1" x14ac:dyDescent="0.25">
      <c r="A6103" t="str">
        <f t="shared" si="95"/>
        <v/>
      </c>
    </row>
    <row r="6104" spans="1:1" x14ac:dyDescent="0.25">
      <c r="A6104" t="str">
        <f t="shared" si="95"/>
        <v/>
      </c>
    </row>
    <row r="6105" spans="1:1" x14ac:dyDescent="0.25">
      <c r="A6105" t="str">
        <f t="shared" si="95"/>
        <v/>
      </c>
    </row>
    <row r="6106" spans="1:1" x14ac:dyDescent="0.25">
      <c r="A6106" t="str">
        <f t="shared" si="95"/>
        <v/>
      </c>
    </row>
    <row r="6107" spans="1:1" x14ac:dyDescent="0.25">
      <c r="A6107" t="str">
        <f t="shared" si="95"/>
        <v/>
      </c>
    </row>
    <row r="6108" spans="1:1" x14ac:dyDescent="0.25">
      <c r="A6108" t="str">
        <f t="shared" si="95"/>
        <v/>
      </c>
    </row>
    <row r="6109" spans="1:1" x14ac:dyDescent="0.25">
      <c r="A6109" t="str">
        <f t="shared" si="95"/>
        <v/>
      </c>
    </row>
    <row r="6110" spans="1:1" x14ac:dyDescent="0.25">
      <c r="A6110" t="str">
        <f t="shared" si="95"/>
        <v/>
      </c>
    </row>
    <row r="6111" spans="1:1" x14ac:dyDescent="0.25">
      <c r="A6111" t="str">
        <f t="shared" si="95"/>
        <v/>
      </c>
    </row>
    <row r="6112" spans="1:1" x14ac:dyDescent="0.25">
      <c r="A6112" t="str">
        <f t="shared" si="95"/>
        <v/>
      </c>
    </row>
    <row r="6113" spans="1:1" x14ac:dyDescent="0.25">
      <c r="A6113" t="str">
        <f t="shared" si="95"/>
        <v/>
      </c>
    </row>
    <row r="6114" spans="1:1" x14ac:dyDescent="0.25">
      <c r="A6114" t="str">
        <f t="shared" si="95"/>
        <v/>
      </c>
    </row>
    <row r="6115" spans="1:1" x14ac:dyDescent="0.25">
      <c r="A6115" t="str">
        <f t="shared" si="95"/>
        <v/>
      </c>
    </row>
    <row r="6116" spans="1:1" x14ac:dyDescent="0.25">
      <c r="A6116" t="str">
        <f t="shared" si="95"/>
        <v/>
      </c>
    </row>
    <row r="6117" spans="1:1" x14ac:dyDescent="0.25">
      <c r="A6117" t="str">
        <f t="shared" si="95"/>
        <v/>
      </c>
    </row>
    <row r="6118" spans="1:1" x14ac:dyDescent="0.25">
      <c r="A6118" t="str">
        <f t="shared" si="95"/>
        <v/>
      </c>
    </row>
    <row r="6119" spans="1:1" x14ac:dyDescent="0.25">
      <c r="A6119" t="str">
        <f t="shared" si="95"/>
        <v/>
      </c>
    </row>
    <row r="6120" spans="1:1" x14ac:dyDescent="0.25">
      <c r="A6120" t="str">
        <f t="shared" si="95"/>
        <v/>
      </c>
    </row>
    <row r="6121" spans="1:1" x14ac:dyDescent="0.25">
      <c r="A6121" t="str">
        <f t="shared" si="95"/>
        <v/>
      </c>
    </row>
    <row r="6122" spans="1:1" x14ac:dyDescent="0.25">
      <c r="A6122" t="str">
        <f t="shared" si="95"/>
        <v/>
      </c>
    </row>
    <row r="6123" spans="1:1" x14ac:dyDescent="0.25">
      <c r="A6123" t="str">
        <f t="shared" si="95"/>
        <v/>
      </c>
    </row>
    <row r="6124" spans="1:1" x14ac:dyDescent="0.25">
      <c r="A6124" t="str">
        <f t="shared" si="95"/>
        <v/>
      </c>
    </row>
    <row r="6125" spans="1:1" x14ac:dyDescent="0.25">
      <c r="A6125" t="str">
        <f t="shared" si="95"/>
        <v/>
      </c>
    </row>
    <row r="6126" spans="1:1" x14ac:dyDescent="0.25">
      <c r="A6126" t="str">
        <f t="shared" si="95"/>
        <v/>
      </c>
    </row>
    <row r="6127" spans="1:1" x14ac:dyDescent="0.25">
      <c r="A6127" t="str">
        <f t="shared" si="95"/>
        <v/>
      </c>
    </row>
    <row r="6128" spans="1:1" x14ac:dyDescent="0.25">
      <c r="A6128" t="str">
        <f t="shared" si="95"/>
        <v/>
      </c>
    </row>
    <row r="6129" spans="1:1" x14ac:dyDescent="0.25">
      <c r="A6129" t="str">
        <f t="shared" si="95"/>
        <v/>
      </c>
    </row>
    <row r="6130" spans="1:1" x14ac:dyDescent="0.25">
      <c r="A6130" t="str">
        <f t="shared" si="95"/>
        <v/>
      </c>
    </row>
    <row r="6131" spans="1:1" x14ac:dyDescent="0.25">
      <c r="A6131" t="str">
        <f t="shared" si="95"/>
        <v/>
      </c>
    </row>
    <row r="6132" spans="1:1" x14ac:dyDescent="0.25">
      <c r="A6132" t="str">
        <f t="shared" si="95"/>
        <v/>
      </c>
    </row>
    <row r="6133" spans="1:1" x14ac:dyDescent="0.25">
      <c r="A6133" t="str">
        <f t="shared" si="95"/>
        <v/>
      </c>
    </row>
    <row r="6134" spans="1:1" x14ac:dyDescent="0.25">
      <c r="A6134" t="str">
        <f t="shared" si="95"/>
        <v/>
      </c>
    </row>
    <row r="6135" spans="1:1" x14ac:dyDescent="0.25">
      <c r="A6135" t="str">
        <f t="shared" si="95"/>
        <v/>
      </c>
    </row>
    <row r="6136" spans="1:1" x14ac:dyDescent="0.25">
      <c r="A6136" t="str">
        <f t="shared" si="95"/>
        <v/>
      </c>
    </row>
    <row r="6137" spans="1:1" x14ac:dyDescent="0.25">
      <c r="A6137" t="str">
        <f t="shared" si="95"/>
        <v/>
      </c>
    </row>
    <row r="6138" spans="1:1" x14ac:dyDescent="0.25">
      <c r="A6138" t="str">
        <f t="shared" si="95"/>
        <v/>
      </c>
    </row>
    <row r="6139" spans="1:1" x14ac:dyDescent="0.25">
      <c r="A6139" t="str">
        <f t="shared" si="95"/>
        <v/>
      </c>
    </row>
    <row r="6140" spans="1:1" x14ac:dyDescent="0.25">
      <c r="A6140" t="str">
        <f t="shared" si="95"/>
        <v/>
      </c>
    </row>
    <row r="6141" spans="1:1" x14ac:dyDescent="0.25">
      <c r="A6141" t="str">
        <f t="shared" si="95"/>
        <v/>
      </c>
    </row>
    <row r="6142" spans="1:1" x14ac:dyDescent="0.25">
      <c r="A6142" t="str">
        <f t="shared" si="95"/>
        <v/>
      </c>
    </row>
    <row r="6143" spans="1:1" x14ac:dyDescent="0.25">
      <c r="A6143" t="str">
        <f t="shared" si="95"/>
        <v/>
      </c>
    </row>
    <row r="6144" spans="1:1" x14ac:dyDescent="0.25">
      <c r="A6144" t="str">
        <f t="shared" si="95"/>
        <v/>
      </c>
    </row>
    <row r="6145" spans="1:1" x14ac:dyDescent="0.25">
      <c r="A6145" t="str">
        <f t="shared" si="95"/>
        <v/>
      </c>
    </row>
    <row r="6146" spans="1:1" x14ac:dyDescent="0.25">
      <c r="A6146" t="str">
        <f t="shared" si="95"/>
        <v/>
      </c>
    </row>
    <row r="6147" spans="1:1" x14ac:dyDescent="0.25">
      <c r="A6147" t="str">
        <f t="shared" ref="A6147:A6210" si="96">CONCATENATE(B6147,C6147,D6147,E6147)</f>
        <v/>
      </c>
    </row>
    <row r="6148" spans="1:1" x14ac:dyDescent="0.25">
      <c r="A6148" t="str">
        <f t="shared" si="96"/>
        <v/>
      </c>
    </row>
    <row r="6149" spans="1:1" x14ac:dyDescent="0.25">
      <c r="A6149" t="str">
        <f t="shared" si="96"/>
        <v/>
      </c>
    </row>
    <row r="6150" spans="1:1" x14ac:dyDescent="0.25">
      <c r="A6150" t="str">
        <f t="shared" si="96"/>
        <v/>
      </c>
    </row>
    <row r="6151" spans="1:1" x14ac:dyDescent="0.25">
      <c r="A6151" t="str">
        <f t="shared" si="96"/>
        <v/>
      </c>
    </row>
    <row r="6152" spans="1:1" x14ac:dyDescent="0.25">
      <c r="A6152" t="str">
        <f t="shared" si="96"/>
        <v/>
      </c>
    </row>
    <row r="6153" spans="1:1" x14ac:dyDescent="0.25">
      <c r="A6153" t="str">
        <f t="shared" si="96"/>
        <v/>
      </c>
    </row>
    <row r="6154" spans="1:1" x14ac:dyDescent="0.25">
      <c r="A6154" t="str">
        <f t="shared" si="96"/>
        <v/>
      </c>
    </row>
    <row r="6155" spans="1:1" x14ac:dyDescent="0.25">
      <c r="A6155" t="str">
        <f t="shared" si="96"/>
        <v/>
      </c>
    </row>
    <row r="6156" spans="1:1" x14ac:dyDescent="0.25">
      <c r="A6156" t="str">
        <f t="shared" si="96"/>
        <v/>
      </c>
    </row>
    <row r="6157" spans="1:1" x14ac:dyDescent="0.25">
      <c r="A6157" t="str">
        <f t="shared" si="96"/>
        <v/>
      </c>
    </row>
    <row r="6158" spans="1:1" x14ac:dyDescent="0.25">
      <c r="A6158" t="str">
        <f t="shared" si="96"/>
        <v/>
      </c>
    </row>
    <row r="6159" spans="1:1" x14ac:dyDescent="0.25">
      <c r="A6159" t="str">
        <f t="shared" si="96"/>
        <v/>
      </c>
    </row>
    <row r="6160" spans="1:1" x14ac:dyDescent="0.25">
      <c r="A6160" t="str">
        <f t="shared" si="96"/>
        <v/>
      </c>
    </row>
    <row r="6161" spans="1:1" x14ac:dyDescent="0.25">
      <c r="A6161" t="str">
        <f t="shared" si="96"/>
        <v/>
      </c>
    </row>
    <row r="6162" spans="1:1" x14ac:dyDescent="0.25">
      <c r="A6162" t="str">
        <f t="shared" si="96"/>
        <v/>
      </c>
    </row>
    <row r="6163" spans="1:1" x14ac:dyDescent="0.25">
      <c r="A6163" t="str">
        <f t="shared" si="96"/>
        <v/>
      </c>
    </row>
    <row r="6164" spans="1:1" x14ac:dyDescent="0.25">
      <c r="A6164" t="str">
        <f t="shared" si="96"/>
        <v/>
      </c>
    </row>
    <row r="6165" spans="1:1" x14ac:dyDescent="0.25">
      <c r="A6165" t="str">
        <f t="shared" si="96"/>
        <v/>
      </c>
    </row>
    <row r="6166" spans="1:1" x14ac:dyDescent="0.25">
      <c r="A6166" t="str">
        <f t="shared" si="96"/>
        <v/>
      </c>
    </row>
    <row r="6167" spans="1:1" x14ac:dyDescent="0.25">
      <c r="A6167" t="str">
        <f t="shared" si="96"/>
        <v/>
      </c>
    </row>
    <row r="6168" spans="1:1" x14ac:dyDescent="0.25">
      <c r="A6168" t="str">
        <f t="shared" si="96"/>
        <v/>
      </c>
    </row>
    <row r="6169" spans="1:1" x14ac:dyDescent="0.25">
      <c r="A6169" t="str">
        <f t="shared" si="96"/>
        <v/>
      </c>
    </row>
    <row r="6170" spans="1:1" x14ac:dyDescent="0.25">
      <c r="A6170" t="str">
        <f t="shared" si="96"/>
        <v/>
      </c>
    </row>
    <row r="6171" spans="1:1" x14ac:dyDescent="0.25">
      <c r="A6171" t="str">
        <f t="shared" si="96"/>
        <v/>
      </c>
    </row>
    <row r="6172" spans="1:1" x14ac:dyDescent="0.25">
      <c r="A6172" t="str">
        <f t="shared" si="96"/>
        <v/>
      </c>
    </row>
    <row r="6173" spans="1:1" x14ac:dyDescent="0.25">
      <c r="A6173" t="str">
        <f t="shared" si="96"/>
        <v/>
      </c>
    </row>
    <row r="6174" spans="1:1" x14ac:dyDescent="0.25">
      <c r="A6174" t="str">
        <f t="shared" si="96"/>
        <v/>
      </c>
    </row>
    <row r="6175" spans="1:1" x14ac:dyDescent="0.25">
      <c r="A6175" t="str">
        <f t="shared" si="96"/>
        <v/>
      </c>
    </row>
    <row r="6176" spans="1:1" x14ac:dyDescent="0.25">
      <c r="A6176" t="str">
        <f t="shared" si="96"/>
        <v/>
      </c>
    </row>
    <row r="6177" spans="1:1" x14ac:dyDescent="0.25">
      <c r="A6177" t="str">
        <f t="shared" si="96"/>
        <v/>
      </c>
    </row>
    <row r="6178" spans="1:1" x14ac:dyDescent="0.25">
      <c r="A6178" t="str">
        <f t="shared" si="96"/>
        <v/>
      </c>
    </row>
    <row r="6179" spans="1:1" x14ac:dyDescent="0.25">
      <c r="A6179" t="str">
        <f t="shared" si="96"/>
        <v/>
      </c>
    </row>
    <row r="6180" spans="1:1" x14ac:dyDescent="0.25">
      <c r="A6180" t="str">
        <f t="shared" si="96"/>
        <v/>
      </c>
    </row>
    <row r="6181" spans="1:1" x14ac:dyDescent="0.25">
      <c r="A6181" t="str">
        <f t="shared" si="96"/>
        <v/>
      </c>
    </row>
    <row r="6182" spans="1:1" x14ac:dyDescent="0.25">
      <c r="A6182" t="str">
        <f t="shared" si="96"/>
        <v/>
      </c>
    </row>
    <row r="6183" spans="1:1" x14ac:dyDescent="0.25">
      <c r="A6183" t="str">
        <f t="shared" si="96"/>
        <v/>
      </c>
    </row>
    <row r="6184" spans="1:1" x14ac:dyDescent="0.25">
      <c r="A6184" t="str">
        <f t="shared" si="96"/>
        <v/>
      </c>
    </row>
    <row r="6185" spans="1:1" x14ac:dyDescent="0.25">
      <c r="A6185" t="str">
        <f t="shared" si="96"/>
        <v/>
      </c>
    </row>
    <row r="6186" spans="1:1" x14ac:dyDescent="0.25">
      <c r="A6186" t="str">
        <f t="shared" si="96"/>
        <v/>
      </c>
    </row>
    <row r="6187" spans="1:1" x14ac:dyDescent="0.25">
      <c r="A6187" t="str">
        <f t="shared" si="96"/>
        <v/>
      </c>
    </row>
    <row r="6188" spans="1:1" x14ac:dyDescent="0.25">
      <c r="A6188" t="str">
        <f t="shared" si="96"/>
        <v/>
      </c>
    </row>
    <row r="6189" spans="1:1" x14ac:dyDescent="0.25">
      <c r="A6189" t="str">
        <f t="shared" si="96"/>
        <v/>
      </c>
    </row>
    <row r="6190" spans="1:1" x14ac:dyDescent="0.25">
      <c r="A6190" t="str">
        <f t="shared" si="96"/>
        <v/>
      </c>
    </row>
    <row r="6191" spans="1:1" x14ac:dyDescent="0.25">
      <c r="A6191" t="str">
        <f t="shared" si="96"/>
        <v/>
      </c>
    </row>
    <row r="6192" spans="1:1" x14ac:dyDescent="0.25">
      <c r="A6192" t="str">
        <f t="shared" si="96"/>
        <v/>
      </c>
    </row>
    <row r="6193" spans="1:1" x14ac:dyDescent="0.25">
      <c r="A6193" t="str">
        <f t="shared" si="96"/>
        <v/>
      </c>
    </row>
    <row r="6194" spans="1:1" x14ac:dyDescent="0.25">
      <c r="A6194" t="str">
        <f t="shared" si="96"/>
        <v/>
      </c>
    </row>
    <row r="6195" spans="1:1" x14ac:dyDescent="0.25">
      <c r="A6195" t="str">
        <f t="shared" si="96"/>
        <v/>
      </c>
    </row>
    <row r="6196" spans="1:1" x14ac:dyDescent="0.25">
      <c r="A6196" t="str">
        <f t="shared" si="96"/>
        <v/>
      </c>
    </row>
    <row r="6197" spans="1:1" x14ac:dyDescent="0.25">
      <c r="A6197" t="str">
        <f t="shared" si="96"/>
        <v/>
      </c>
    </row>
    <row r="6198" spans="1:1" x14ac:dyDescent="0.25">
      <c r="A6198" t="str">
        <f t="shared" si="96"/>
        <v/>
      </c>
    </row>
    <row r="6199" spans="1:1" x14ac:dyDescent="0.25">
      <c r="A6199" t="str">
        <f t="shared" si="96"/>
        <v/>
      </c>
    </row>
    <row r="6200" spans="1:1" x14ac:dyDescent="0.25">
      <c r="A6200" t="str">
        <f t="shared" si="96"/>
        <v/>
      </c>
    </row>
    <row r="6201" spans="1:1" x14ac:dyDescent="0.25">
      <c r="A6201" t="str">
        <f t="shared" si="96"/>
        <v/>
      </c>
    </row>
    <row r="6202" spans="1:1" x14ac:dyDescent="0.25">
      <c r="A6202" t="str">
        <f t="shared" si="96"/>
        <v/>
      </c>
    </row>
    <row r="6203" spans="1:1" x14ac:dyDescent="0.25">
      <c r="A6203" t="str">
        <f t="shared" si="96"/>
        <v/>
      </c>
    </row>
    <row r="6204" spans="1:1" x14ac:dyDescent="0.25">
      <c r="A6204" t="str">
        <f t="shared" si="96"/>
        <v/>
      </c>
    </row>
    <row r="6205" spans="1:1" x14ac:dyDescent="0.25">
      <c r="A6205" t="str">
        <f t="shared" si="96"/>
        <v/>
      </c>
    </row>
    <row r="6206" spans="1:1" x14ac:dyDescent="0.25">
      <c r="A6206" t="str">
        <f t="shared" si="96"/>
        <v/>
      </c>
    </row>
    <row r="6207" spans="1:1" x14ac:dyDescent="0.25">
      <c r="A6207" t="str">
        <f t="shared" si="96"/>
        <v/>
      </c>
    </row>
    <row r="6208" spans="1:1" x14ac:dyDescent="0.25">
      <c r="A6208" t="str">
        <f t="shared" si="96"/>
        <v/>
      </c>
    </row>
    <row r="6209" spans="1:1" x14ac:dyDescent="0.25">
      <c r="A6209" t="str">
        <f t="shared" si="96"/>
        <v/>
      </c>
    </row>
    <row r="6210" spans="1:1" x14ac:dyDescent="0.25">
      <c r="A6210" t="str">
        <f t="shared" si="96"/>
        <v/>
      </c>
    </row>
    <row r="6211" spans="1:1" x14ac:dyDescent="0.25">
      <c r="A6211" t="str">
        <f t="shared" ref="A6211:A6274" si="97">CONCATENATE(B6211,C6211,D6211,E6211)</f>
        <v/>
      </c>
    </row>
    <row r="6212" spans="1:1" x14ac:dyDescent="0.25">
      <c r="A6212" t="str">
        <f t="shared" si="97"/>
        <v/>
      </c>
    </row>
    <row r="6213" spans="1:1" x14ac:dyDescent="0.25">
      <c r="A6213" t="str">
        <f t="shared" si="97"/>
        <v/>
      </c>
    </row>
    <row r="6214" spans="1:1" x14ac:dyDescent="0.25">
      <c r="A6214" t="str">
        <f t="shared" si="97"/>
        <v/>
      </c>
    </row>
    <row r="6215" spans="1:1" x14ac:dyDescent="0.25">
      <c r="A6215" t="str">
        <f t="shared" si="97"/>
        <v/>
      </c>
    </row>
    <row r="6216" spans="1:1" x14ac:dyDescent="0.25">
      <c r="A6216" t="str">
        <f t="shared" si="97"/>
        <v/>
      </c>
    </row>
    <row r="6217" spans="1:1" x14ac:dyDescent="0.25">
      <c r="A6217" t="str">
        <f t="shared" si="97"/>
        <v/>
      </c>
    </row>
    <row r="6218" spans="1:1" x14ac:dyDescent="0.25">
      <c r="A6218" t="str">
        <f t="shared" si="97"/>
        <v/>
      </c>
    </row>
    <row r="6219" spans="1:1" x14ac:dyDescent="0.25">
      <c r="A6219" t="str">
        <f t="shared" si="97"/>
        <v/>
      </c>
    </row>
    <row r="6220" spans="1:1" x14ac:dyDescent="0.25">
      <c r="A6220" t="str">
        <f t="shared" si="97"/>
        <v/>
      </c>
    </row>
    <row r="6221" spans="1:1" x14ac:dyDescent="0.25">
      <c r="A6221" t="str">
        <f t="shared" si="97"/>
        <v/>
      </c>
    </row>
    <row r="6222" spans="1:1" x14ac:dyDescent="0.25">
      <c r="A6222" t="str">
        <f t="shared" si="97"/>
        <v/>
      </c>
    </row>
    <row r="6223" spans="1:1" x14ac:dyDescent="0.25">
      <c r="A6223" t="str">
        <f t="shared" si="97"/>
        <v/>
      </c>
    </row>
    <row r="6224" spans="1:1" x14ac:dyDescent="0.25">
      <c r="A6224" t="str">
        <f t="shared" si="97"/>
        <v/>
      </c>
    </row>
    <row r="6225" spans="1:1" x14ac:dyDescent="0.25">
      <c r="A6225" t="str">
        <f t="shared" si="97"/>
        <v/>
      </c>
    </row>
    <row r="6226" spans="1:1" x14ac:dyDescent="0.25">
      <c r="A6226" t="str">
        <f t="shared" si="97"/>
        <v/>
      </c>
    </row>
    <row r="6227" spans="1:1" x14ac:dyDescent="0.25">
      <c r="A6227" t="str">
        <f t="shared" si="97"/>
        <v/>
      </c>
    </row>
    <row r="6228" spans="1:1" x14ac:dyDescent="0.25">
      <c r="A6228" t="str">
        <f t="shared" si="97"/>
        <v/>
      </c>
    </row>
    <row r="6229" spans="1:1" x14ac:dyDescent="0.25">
      <c r="A6229" t="str">
        <f t="shared" si="97"/>
        <v/>
      </c>
    </row>
    <row r="6230" spans="1:1" x14ac:dyDescent="0.25">
      <c r="A6230" t="str">
        <f t="shared" si="97"/>
        <v/>
      </c>
    </row>
    <row r="6231" spans="1:1" x14ac:dyDescent="0.25">
      <c r="A6231" t="str">
        <f t="shared" si="97"/>
        <v/>
      </c>
    </row>
    <row r="6232" spans="1:1" x14ac:dyDescent="0.25">
      <c r="A6232" t="str">
        <f t="shared" si="97"/>
        <v/>
      </c>
    </row>
    <row r="6233" spans="1:1" x14ac:dyDescent="0.25">
      <c r="A6233" t="str">
        <f t="shared" si="97"/>
        <v/>
      </c>
    </row>
    <row r="6234" spans="1:1" x14ac:dyDescent="0.25">
      <c r="A6234" t="str">
        <f t="shared" si="97"/>
        <v/>
      </c>
    </row>
    <row r="6235" spans="1:1" x14ac:dyDescent="0.25">
      <c r="A6235" t="str">
        <f t="shared" si="97"/>
        <v/>
      </c>
    </row>
    <row r="6236" spans="1:1" x14ac:dyDescent="0.25">
      <c r="A6236" t="str">
        <f t="shared" si="97"/>
        <v/>
      </c>
    </row>
    <row r="6237" spans="1:1" x14ac:dyDescent="0.25">
      <c r="A6237" t="str">
        <f t="shared" si="97"/>
        <v/>
      </c>
    </row>
    <row r="6238" spans="1:1" x14ac:dyDescent="0.25">
      <c r="A6238" t="str">
        <f t="shared" si="97"/>
        <v/>
      </c>
    </row>
    <row r="6239" spans="1:1" x14ac:dyDescent="0.25">
      <c r="A6239" t="str">
        <f t="shared" si="97"/>
        <v/>
      </c>
    </row>
    <row r="6240" spans="1:1" x14ac:dyDescent="0.25">
      <c r="A6240" t="str">
        <f t="shared" si="97"/>
        <v/>
      </c>
    </row>
    <row r="6241" spans="1:1" x14ac:dyDescent="0.25">
      <c r="A6241" t="str">
        <f t="shared" si="97"/>
        <v/>
      </c>
    </row>
    <row r="6242" spans="1:1" x14ac:dyDescent="0.25">
      <c r="A6242" t="str">
        <f t="shared" si="97"/>
        <v/>
      </c>
    </row>
    <row r="6243" spans="1:1" x14ac:dyDescent="0.25">
      <c r="A6243" t="str">
        <f t="shared" si="97"/>
        <v/>
      </c>
    </row>
    <row r="6244" spans="1:1" x14ac:dyDescent="0.25">
      <c r="A6244" t="str">
        <f t="shared" si="97"/>
        <v/>
      </c>
    </row>
    <row r="6245" spans="1:1" x14ac:dyDescent="0.25">
      <c r="A6245" t="str">
        <f t="shared" si="97"/>
        <v/>
      </c>
    </row>
    <row r="6246" spans="1:1" x14ac:dyDescent="0.25">
      <c r="A6246" t="str">
        <f t="shared" si="97"/>
        <v/>
      </c>
    </row>
    <row r="6247" spans="1:1" x14ac:dyDescent="0.25">
      <c r="A6247" t="str">
        <f t="shared" si="97"/>
        <v/>
      </c>
    </row>
    <row r="6248" spans="1:1" x14ac:dyDescent="0.25">
      <c r="A6248" t="str">
        <f t="shared" si="97"/>
        <v/>
      </c>
    </row>
    <row r="6249" spans="1:1" x14ac:dyDescent="0.25">
      <c r="A6249" t="str">
        <f t="shared" si="97"/>
        <v/>
      </c>
    </row>
    <row r="6250" spans="1:1" x14ac:dyDescent="0.25">
      <c r="A6250" t="str">
        <f t="shared" si="97"/>
        <v/>
      </c>
    </row>
    <row r="6251" spans="1:1" x14ac:dyDescent="0.25">
      <c r="A6251" t="str">
        <f t="shared" si="97"/>
        <v/>
      </c>
    </row>
    <row r="6252" spans="1:1" x14ac:dyDescent="0.25">
      <c r="A6252" t="str">
        <f t="shared" si="97"/>
        <v/>
      </c>
    </row>
    <row r="6253" spans="1:1" x14ac:dyDescent="0.25">
      <c r="A6253" t="str">
        <f t="shared" si="97"/>
        <v/>
      </c>
    </row>
    <row r="6254" spans="1:1" x14ac:dyDescent="0.25">
      <c r="A6254" t="str">
        <f t="shared" si="97"/>
        <v/>
      </c>
    </row>
    <row r="6255" spans="1:1" x14ac:dyDescent="0.25">
      <c r="A6255" t="str">
        <f t="shared" si="97"/>
        <v/>
      </c>
    </row>
    <row r="6256" spans="1:1" x14ac:dyDescent="0.25">
      <c r="A6256" t="str">
        <f t="shared" si="97"/>
        <v/>
      </c>
    </row>
    <row r="6257" spans="1:1" x14ac:dyDescent="0.25">
      <c r="A6257" t="str">
        <f t="shared" si="97"/>
        <v/>
      </c>
    </row>
    <row r="6258" spans="1:1" x14ac:dyDescent="0.25">
      <c r="A6258" t="str">
        <f t="shared" si="97"/>
        <v/>
      </c>
    </row>
    <row r="6259" spans="1:1" x14ac:dyDescent="0.25">
      <c r="A6259" t="str">
        <f t="shared" si="97"/>
        <v/>
      </c>
    </row>
    <row r="6260" spans="1:1" x14ac:dyDescent="0.25">
      <c r="A6260" t="str">
        <f t="shared" si="97"/>
        <v/>
      </c>
    </row>
    <row r="6261" spans="1:1" x14ac:dyDescent="0.25">
      <c r="A6261" t="str">
        <f t="shared" si="97"/>
        <v/>
      </c>
    </row>
    <row r="6262" spans="1:1" x14ac:dyDescent="0.25">
      <c r="A6262" t="str">
        <f t="shared" si="97"/>
        <v/>
      </c>
    </row>
    <row r="6263" spans="1:1" x14ac:dyDescent="0.25">
      <c r="A6263" t="str">
        <f t="shared" si="97"/>
        <v/>
      </c>
    </row>
    <row r="6264" spans="1:1" x14ac:dyDescent="0.25">
      <c r="A6264" t="str">
        <f t="shared" si="97"/>
        <v/>
      </c>
    </row>
    <row r="6265" spans="1:1" x14ac:dyDescent="0.25">
      <c r="A6265" t="str">
        <f t="shared" si="97"/>
        <v/>
      </c>
    </row>
    <row r="6266" spans="1:1" x14ac:dyDescent="0.25">
      <c r="A6266" t="str">
        <f t="shared" si="97"/>
        <v/>
      </c>
    </row>
    <row r="6267" spans="1:1" x14ac:dyDescent="0.25">
      <c r="A6267" t="str">
        <f t="shared" si="97"/>
        <v/>
      </c>
    </row>
    <row r="6268" spans="1:1" x14ac:dyDescent="0.25">
      <c r="A6268" t="str">
        <f t="shared" si="97"/>
        <v/>
      </c>
    </row>
    <row r="6269" spans="1:1" x14ac:dyDescent="0.25">
      <c r="A6269" t="str">
        <f t="shared" si="97"/>
        <v/>
      </c>
    </row>
    <row r="6270" spans="1:1" x14ac:dyDescent="0.25">
      <c r="A6270" t="str">
        <f t="shared" si="97"/>
        <v/>
      </c>
    </row>
    <row r="6271" spans="1:1" x14ac:dyDescent="0.25">
      <c r="A6271" t="str">
        <f t="shared" si="97"/>
        <v/>
      </c>
    </row>
    <row r="6272" spans="1:1" x14ac:dyDescent="0.25">
      <c r="A6272" t="str">
        <f t="shared" si="97"/>
        <v/>
      </c>
    </row>
    <row r="6273" spans="1:1" x14ac:dyDescent="0.25">
      <c r="A6273" t="str">
        <f t="shared" si="97"/>
        <v/>
      </c>
    </row>
    <row r="6274" spans="1:1" x14ac:dyDescent="0.25">
      <c r="A6274" t="str">
        <f t="shared" si="97"/>
        <v/>
      </c>
    </row>
    <row r="6275" spans="1:1" x14ac:dyDescent="0.25">
      <c r="A6275" t="str">
        <f t="shared" ref="A6275:A6338" si="98">CONCATENATE(B6275,C6275,D6275,E6275)</f>
        <v/>
      </c>
    </row>
    <row r="6276" spans="1:1" x14ac:dyDescent="0.25">
      <c r="A6276" t="str">
        <f t="shared" si="98"/>
        <v/>
      </c>
    </row>
    <row r="6277" spans="1:1" x14ac:dyDescent="0.25">
      <c r="A6277" t="str">
        <f t="shared" si="98"/>
        <v/>
      </c>
    </row>
    <row r="6278" spans="1:1" x14ac:dyDescent="0.25">
      <c r="A6278" t="str">
        <f t="shared" si="98"/>
        <v/>
      </c>
    </row>
    <row r="6279" spans="1:1" x14ac:dyDescent="0.25">
      <c r="A6279" t="str">
        <f t="shared" si="98"/>
        <v/>
      </c>
    </row>
    <row r="6280" spans="1:1" x14ac:dyDescent="0.25">
      <c r="A6280" t="str">
        <f t="shared" si="98"/>
        <v/>
      </c>
    </row>
    <row r="6281" spans="1:1" x14ac:dyDescent="0.25">
      <c r="A6281" t="str">
        <f t="shared" si="98"/>
        <v/>
      </c>
    </row>
    <row r="6282" spans="1:1" x14ac:dyDescent="0.25">
      <c r="A6282" t="str">
        <f t="shared" si="98"/>
        <v/>
      </c>
    </row>
    <row r="6283" spans="1:1" x14ac:dyDescent="0.25">
      <c r="A6283" t="str">
        <f t="shared" si="98"/>
        <v/>
      </c>
    </row>
    <row r="6284" spans="1:1" x14ac:dyDescent="0.25">
      <c r="A6284" t="str">
        <f t="shared" si="98"/>
        <v/>
      </c>
    </row>
    <row r="6285" spans="1:1" x14ac:dyDescent="0.25">
      <c r="A6285" t="str">
        <f t="shared" si="98"/>
        <v/>
      </c>
    </row>
    <row r="6286" spans="1:1" x14ac:dyDescent="0.25">
      <c r="A6286" t="str">
        <f t="shared" si="98"/>
        <v/>
      </c>
    </row>
    <row r="6287" spans="1:1" x14ac:dyDescent="0.25">
      <c r="A6287" t="str">
        <f t="shared" si="98"/>
        <v/>
      </c>
    </row>
    <row r="6288" spans="1:1" x14ac:dyDescent="0.25">
      <c r="A6288" t="str">
        <f t="shared" si="98"/>
        <v/>
      </c>
    </row>
    <row r="6289" spans="1:1" x14ac:dyDescent="0.25">
      <c r="A6289" t="str">
        <f t="shared" si="98"/>
        <v/>
      </c>
    </row>
    <row r="6290" spans="1:1" x14ac:dyDescent="0.25">
      <c r="A6290" t="str">
        <f t="shared" si="98"/>
        <v/>
      </c>
    </row>
    <row r="6291" spans="1:1" x14ac:dyDescent="0.25">
      <c r="A6291" t="str">
        <f t="shared" si="98"/>
        <v/>
      </c>
    </row>
    <row r="6292" spans="1:1" x14ac:dyDescent="0.25">
      <c r="A6292" t="str">
        <f t="shared" si="98"/>
        <v/>
      </c>
    </row>
    <row r="6293" spans="1:1" x14ac:dyDescent="0.25">
      <c r="A6293" t="str">
        <f t="shared" si="98"/>
        <v/>
      </c>
    </row>
    <row r="6294" spans="1:1" x14ac:dyDescent="0.25">
      <c r="A6294" t="str">
        <f t="shared" si="98"/>
        <v/>
      </c>
    </row>
    <row r="6295" spans="1:1" x14ac:dyDescent="0.25">
      <c r="A6295" t="str">
        <f t="shared" si="98"/>
        <v/>
      </c>
    </row>
    <row r="6296" spans="1:1" x14ac:dyDescent="0.25">
      <c r="A6296" t="str">
        <f t="shared" si="98"/>
        <v/>
      </c>
    </row>
    <row r="6297" spans="1:1" x14ac:dyDescent="0.25">
      <c r="A6297" t="str">
        <f t="shared" si="98"/>
        <v/>
      </c>
    </row>
    <row r="6298" spans="1:1" x14ac:dyDescent="0.25">
      <c r="A6298" t="str">
        <f t="shared" si="98"/>
        <v/>
      </c>
    </row>
    <row r="6299" spans="1:1" x14ac:dyDescent="0.25">
      <c r="A6299" t="str">
        <f t="shared" si="98"/>
        <v/>
      </c>
    </row>
    <row r="6300" spans="1:1" x14ac:dyDescent="0.25">
      <c r="A6300" t="str">
        <f t="shared" si="98"/>
        <v/>
      </c>
    </row>
    <row r="6301" spans="1:1" x14ac:dyDescent="0.25">
      <c r="A6301" t="str">
        <f t="shared" si="98"/>
        <v/>
      </c>
    </row>
    <row r="6302" spans="1:1" x14ac:dyDescent="0.25">
      <c r="A6302" t="str">
        <f t="shared" si="98"/>
        <v/>
      </c>
    </row>
    <row r="6303" spans="1:1" x14ac:dyDescent="0.25">
      <c r="A6303" t="str">
        <f t="shared" si="98"/>
        <v/>
      </c>
    </row>
    <row r="6304" spans="1:1" x14ac:dyDescent="0.25">
      <c r="A6304" t="str">
        <f t="shared" si="98"/>
        <v/>
      </c>
    </row>
    <row r="6305" spans="1:1" x14ac:dyDescent="0.25">
      <c r="A6305" t="str">
        <f t="shared" si="98"/>
        <v/>
      </c>
    </row>
    <row r="6306" spans="1:1" x14ac:dyDescent="0.25">
      <c r="A6306" t="str">
        <f t="shared" si="98"/>
        <v/>
      </c>
    </row>
    <row r="6307" spans="1:1" x14ac:dyDescent="0.25">
      <c r="A6307" t="str">
        <f t="shared" si="98"/>
        <v/>
      </c>
    </row>
    <row r="6308" spans="1:1" x14ac:dyDescent="0.25">
      <c r="A6308" t="str">
        <f t="shared" si="98"/>
        <v/>
      </c>
    </row>
    <row r="6309" spans="1:1" x14ac:dyDescent="0.25">
      <c r="A6309" t="str">
        <f t="shared" si="98"/>
        <v/>
      </c>
    </row>
    <row r="6310" spans="1:1" x14ac:dyDescent="0.25">
      <c r="A6310" t="str">
        <f t="shared" si="98"/>
        <v/>
      </c>
    </row>
    <row r="6311" spans="1:1" x14ac:dyDescent="0.25">
      <c r="A6311" t="str">
        <f t="shared" si="98"/>
        <v/>
      </c>
    </row>
    <row r="6312" spans="1:1" x14ac:dyDescent="0.25">
      <c r="A6312" t="str">
        <f t="shared" si="98"/>
        <v/>
      </c>
    </row>
    <row r="6313" spans="1:1" x14ac:dyDescent="0.25">
      <c r="A6313" t="str">
        <f t="shared" si="98"/>
        <v/>
      </c>
    </row>
    <row r="6314" spans="1:1" x14ac:dyDescent="0.25">
      <c r="A6314" t="str">
        <f t="shared" si="98"/>
        <v/>
      </c>
    </row>
    <row r="6315" spans="1:1" x14ac:dyDescent="0.25">
      <c r="A6315" t="str">
        <f t="shared" si="98"/>
        <v/>
      </c>
    </row>
    <row r="6316" spans="1:1" x14ac:dyDescent="0.25">
      <c r="A6316" t="str">
        <f t="shared" si="98"/>
        <v/>
      </c>
    </row>
    <row r="6317" spans="1:1" x14ac:dyDescent="0.25">
      <c r="A6317" t="str">
        <f t="shared" si="98"/>
        <v/>
      </c>
    </row>
    <row r="6318" spans="1:1" x14ac:dyDescent="0.25">
      <c r="A6318" t="str">
        <f t="shared" si="98"/>
        <v/>
      </c>
    </row>
    <row r="6319" spans="1:1" x14ac:dyDescent="0.25">
      <c r="A6319" t="str">
        <f t="shared" si="98"/>
        <v/>
      </c>
    </row>
    <row r="6320" spans="1:1" x14ac:dyDescent="0.25">
      <c r="A6320" t="str">
        <f t="shared" si="98"/>
        <v/>
      </c>
    </row>
    <row r="6321" spans="1:1" x14ac:dyDescent="0.25">
      <c r="A6321" t="str">
        <f t="shared" si="98"/>
        <v/>
      </c>
    </row>
    <row r="6322" spans="1:1" x14ac:dyDescent="0.25">
      <c r="A6322" t="str">
        <f t="shared" si="98"/>
        <v/>
      </c>
    </row>
    <row r="6323" spans="1:1" x14ac:dyDescent="0.25">
      <c r="A6323" t="str">
        <f t="shared" si="98"/>
        <v/>
      </c>
    </row>
    <row r="6324" spans="1:1" x14ac:dyDescent="0.25">
      <c r="A6324" t="str">
        <f t="shared" si="98"/>
        <v/>
      </c>
    </row>
    <row r="6325" spans="1:1" x14ac:dyDescent="0.25">
      <c r="A6325" t="str">
        <f t="shared" si="98"/>
        <v/>
      </c>
    </row>
    <row r="6326" spans="1:1" x14ac:dyDescent="0.25">
      <c r="A6326" t="str">
        <f t="shared" si="98"/>
        <v/>
      </c>
    </row>
    <row r="6327" spans="1:1" x14ac:dyDescent="0.25">
      <c r="A6327" t="str">
        <f t="shared" si="98"/>
        <v/>
      </c>
    </row>
    <row r="6328" spans="1:1" x14ac:dyDescent="0.25">
      <c r="A6328" t="str">
        <f t="shared" si="98"/>
        <v/>
      </c>
    </row>
    <row r="6329" spans="1:1" x14ac:dyDescent="0.25">
      <c r="A6329" t="str">
        <f t="shared" si="98"/>
        <v/>
      </c>
    </row>
    <row r="6330" spans="1:1" x14ac:dyDescent="0.25">
      <c r="A6330" t="str">
        <f t="shared" si="98"/>
        <v/>
      </c>
    </row>
    <row r="6331" spans="1:1" x14ac:dyDescent="0.25">
      <c r="A6331" t="str">
        <f t="shared" si="98"/>
        <v/>
      </c>
    </row>
    <row r="6332" spans="1:1" x14ac:dyDescent="0.25">
      <c r="A6332" t="str">
        <f t="shared" si="98"/>
        <v/>
      </c>
    </row>
    <row r="6333" spans="1:1" x14ac:dyDescent="0.25">
      <c r="A6333" t="str">
        <f t="shared" si="98"/>
        <v/>
      </c>
    </row>
    <row r="6334" spans="1:1" x14ac:dyDescent="0.25">
      <c r="A6334" t="str">
        <f t="shared" si="98"/>
        <v/>
      </c>
    </row>
    <row r="6335" spans="1:1" x14ac:dyDescent="0.25">
      <c r="A6335" t="str">
        <f t="shared" si="98"/>
        <v/>
      </c>
    </row>
    <row r="6336" spans="1:1" x14ac:dyDescent="0.25">
      <c r="A6336" t="str">
        <f t="shared" si="98"/>
        <v/>
      </c>
    </row>
    <row r="6337" spans="1:1" x14ac:dyDescent="0.25">
      <c r="A6337" t="str">
        <f t="shared" si="98"/>
        <v/>
      </c>
    </row>
    <row r="6338" spans="1:1" x14ac:dyDescent="0.25">
      <c r="A6338" t="str">
        <f t="shared" si="98"/>
        <v/>
      </c>
    </row>
    <row r="6339" spans="1:1" x14ac:dyDescent="0.25">
      <c r="A6339" t="str">
        <f t="shared" ref="A6339:A6402" si="99">CONCATENATE(B6339,C6339,D6339,E6339)</f>
        <v/>
      </c>
    </row>
    <row r="6340" spans="1:1" x14ac:dyDescent="0.25">
      <c r="A6340" t="str">
        <f t="shared" si="99"/>
        <v/>
      </c>
    </row>
    <row r="6341" spans="1:1" x14ac:dyDescent="0.25">
      <c r="A6341" t="str">
        <f t="shared" si="99"/>
        <v/>
      </c>
    </row>
    <row r="6342" spans="1:1" x14ac:dyDescent="0.25">
      <c r="A6342" t="str">
        <f t="shared" si="99"/>
        <v/>
      </c>
    </row>
    <row r="6343" spans="1:1" x14ac:dyDescent="0.25">
      <c r="A6343" t="str">
        <f t="shared" si="99"/>
        <v/>
      </c>
    </row>
    <row r="6344" spans="1:1" x14ac:dyDescent="0.25">
      <c r="A6344" t="str">
        <f t="shared" si="99"/>
        <v/>
      </c>
    </row>
    <row r="6345" spans="1:1" x14ac:dyDescent="0.25">
      <c r="A6345" t="str">
        <f t="shared" si="99"/>
        <v/>
      </c>
    </row>
    <row r="6346" spans="1:1" x14ac:dyDescent="0.25">
      <c r="A6346" t="str">
        <f t="shared" si="99"/>
        <v/>
      </c>
    </row>
    <row r="6347" spans="1:1" x14ac:dyDescent="0.25">
      <c r="A6347" t="str">
        <f t="shared" si="99"/>
        <v/>
      </c>
    </row>
    <row r="6348" spans="1:1" x14ac:dyDescent="0.25">
      <c r="A6348" t="str">
        <f t="shared" si="99"/>
        <v/>
      </c>
    </row>
    <row r="6349" spans="1:1" x14ac:dyDescent="0.25">
      <c r="A6349" t="str">
        <f t="shared" si="99"/>
        <v/>
      </c>
    </row>
    <row r="6350" spans="1:1" x14ac:dyDescent="0.25">
      <c r="A6350" t="str">
        <f t="shared" si="99"/>
        <v/>
      </c>
    </row>
    <row r="6351" spans="1:1" x14ac:dyDescent="0.25">
      <c r="A6351" t="str">
        <f t="shared" si="99"/>
        <v/>
      </c>
    </row>
    <row r="6352" spans="1:1" x14ac:dyDescent="0.25">
      <c r="A6352" t="str">
        <f t="shared" si="99"/>
        <v/>
      </c>
    </row>
    <row r="6353" spans="1:1" x14ac:dyDescent="0.25">
      <c r="A6353" t="str">
        <f t="shared" si="99"/>
        <v/>
      </c>
    </row>
    <row r="6354" spans="1:1" x14ac:dyDescent="0.25">
      <c r="A6354" t="str">
        <f t="shared" si="99"/>
        <v/>
      </c>
    </row>
    <row r="6355" spans="1:1" x14ac:dyDescent="0.25">
      <c r="A6355" t="str">
        <f t="shared" si="99"/>
        <v/>
      </c>
    </row>
    <row r="6356" spans="1:1" x14ac:dyDescent="0.25">
      <c r="A6356" t="str">
        <f t="shared" si="99"/>
        <v/>
      </c>
    </row>
    <row r="6357" spans="1:1" x14ac:dyDescent="0.25">
      <c r="A6357" t="str">
        <f t="shared" si="99"/>
        <v/>
      </c>
    </row>
    <row r="6358" spans="1:1" x14ac:dyDescent="0.25">
      <c r="A6358" t="str">
        <f t="shared" si="99"/>
        <v/>
      </c>
    </row>
    <row r="6359" spans="1:1" x14ac:dyDescent="0.25">
      <c r="A6359" t="str">
        <f t="shared" si="99"/>
        <v/>
      </c>
    </row>
    <row r="6360" spans="1:1" x14ac:dyDescent="0.25">
      <c r="A6360" t="str">
        <f t="shared" si="99"/>
        <v/>
      </c>
    </row>
    <row r="6361" spans="1:1" x14ac:dyDescent="0.25">
      <c r="A6361" t="str">
        <f t="shared" si="99"/>
        <v/>
      </c>
    </row>
    <row r="6362" spans="1:1" x14ac:dyDescent="0.25">
      <c r="A6362" t="str">
        <f t="shared" si="99"/>
        <v/>
      </c>
    </row>
    <row r="6363" spans="1:1" x14ac:dyDescent="0.25">
      <c r="A6363" t="str">
        <f t="shared" si="99"/>
        <v/>
      </c>
    </row>
    <row r="6364" spans="1:1" x14ac:dyDescent="0.25">
      <c r="A6364" t="str">
        <f t="shared" si="99"/>
        <v/>
      </c>
    </row>
    <row r="6365" spans="1:1" x14ac:dyDescent="0.25">
      <c r="A6365" t="str">
        <f t="shared" si="99"/>
        <v/>
      </c>
    </row>
    <row r="6366" spans="1:1" x14ac:dyDescent="0.25">
      <c r="A6366" t="str">
        <f t="shared" si="99"/>
        <v/>
      </c>
    </row>
    <row r="6367" spans="1:1" x14ac:dyDescent="0.25">
      <c r="A6367" t="str">
        <f t="shared" si="99"/>
        <v/>
      </c>
    </row>
    <row r="6368" spans="1:1" x14ac:dyDescent="0.25">
      <c r="A6368" t="str">
        <f t="shared" si="99"/>
        <v/>
      </c>
    </row>
    <row r="6369" spans="1:1" x14ac:dyDescent="0.25">
      <c r="A6369" t="str">
        <f t="shared" si="99"/>
        <v/>
      </c>
    </row>
    <row r="6370" spans="1:1" x14ac:dyDescent="0.25">
      <c r="A6370" t="str">
        <f t="shared" si="99"/>
        <v/>
      </c>
    </row>
    <row r="6371" spans="1:1" x14ac:dyDescent="0.25">
      <c r="A6371" t="str">
        <f t="shared" si="99"/>
        <v/>
      </c>
    </row>
    <row r="6372" spans="1:1" x14ac:dyDescent="0.25">
      <c r="A6372" t="str">
        <f t="shared" si="99"/>
        <v/>
      </c>
    </row>
    <row r="6373" spans="1:1" x14ac:dyDescent="0.25">
      <c r="A6373" t="str">
        <f t="shared" si="99"/>
        <v/>
      </c>
    </row>
    <row r="6374" spans="1:1" x14ac:dyDescent="0.25">
      <c r="A6374" t="str">
        <f t="shared" si="99"/>
        <v/>
      </c>
    </row>
    <row r="6375" spans="1:1" x14ac:dyDescent="0.25">
      <c r="A6375" t="str">
        <f t="shared" si="99"/>
        <v/>
      </c>
    </row>
    <row r="6376" spans="1:1" x14ac:dyDescent="0.25">
      <c r="A6376" t="str">
        <f t="shared" si="99"/>
        <v/>
      </c>
    </row>
    <row r="6377" spans="1:1" x14ac:dyDescent="0.25">
      <c r="A6377" t="str">
        <f t="shared" si="99"/>
        <v/>
      </c>
    </row>
    <row r="6378" spans="1:1" x14ac:dyDescent="0.25">
      <c r="A6378" t="str">
        <f t="shared" si="99"/>
        <v/>
      </c>
    </row>
    <row r="6379" spans="1:1" x14ac:dyDescent="0.25">
      <c r="A6379" t="str">
        <f t="shared" si="99"/>
        <v/>
      </c>
    </row>
    <row r="6380" spans="1:1" x14ac:dyDescent="0.25">
      <c r="A6380" t="str">
        <f t="shared" si="99"/>
        <v/>
      </c>
    </row>
    <row r="6381" spans="1:1" x14ac:dyDescent="0.25">
      <c r="A6381" t="str">
        <f t="shared" si="99"/>
        <v/>
      </c>
    </row>
    <row r="6382" spans="1:1" x14ac:dyDescent="0.25">
      <c r="A6382" t="str">
        <f t="shared" si="99"/>
        <v/>
      </c>
    </row>
    <row r="6383" spans="1:1" x14ac:dyDescent="0.25">
      <c r="A6383" t="str">
        <f t="shared" si="99"/>
        <v/>
      </c>
    </row>
    <row r="6384" spans="1:1" x14ac:dyDescent="0.25">
      <c r="A6384" t="str">
        <f t="shared" si="99"/>
        <v/>
      </c>
    </row>
    <row r="6385" spans="1:1" x14ac:dyDescent="0.25">
      <c r="A6385" t="str">
        <f t="shared" si="99"/>
        <v/>
      </c>
    </row>
    <row r="6386" spans="1:1" x14ac:dyDescent="0.25">
      <c r="A6386" t="str">
        <f t="shared" si="99"/>
        <v/>
      </c>
    </row>
    <row r="6387" spans="1:1" x14ac:dyDescent="0.25">
      <c r="A6387" t="str">
        <f t="shared" si="99"/>
        <v/>
      </c>
    </row>
    <row r="6388" spans="1:1" x14ac:dyDescent="0.25">
      <c r="A6388" t="str">
        <f t="shared" si="99"/>
        <v/>
      </c>
    </row>
    <row r="6389" spans="1:1" x14ac:dyDescent="0.25">
      <c r="A6389" t="str">
        <f t="shared" si="99"/>
        <v/>
      </c>
    </row>
    <row r="6390" spans="1:1" x14ac:dyDescent="0.25">
      <c r="A6390" t="str">
        <f t="shared" si="99"/>
        <v/>
      </c>
    </row>
    <row r="6391" spans="1:1" x14ac:dyDescent="0.25">
      <c r="A6391" t="str">
        <f t="shared" si="99"/>
        <v/>
      </c>
    </row>
    <row r="6392" spans="1:1" x14ac:dyDescent="0.25">
      <c r="A6392" t="str">
        <f t="shared" si="99"/>
        <v/>
      </c>
    </row>
    <row r="6393" spans="1:1" x14ac:dyDescent="0.25">
      <c r="A6393" t="str">
        <f t="shared" si="99"/>
        <v/>
      </c>
    </row>
    <row r="6394" spans="1:1" x14ac:dyDescent="0.25">
      <c r="A6394" t="str">
        <f t="shared" si="99"/>
        <v/>
      </c>
    </row>
    <row r="6395" spans="1:1" x14ac:dyDescent="0.25">
      <c r="A6395" t="str">
        <f t="shared" si="99"/>
        <v/>
      </c>
    </row>
    <row r="6396" spans="1:1" x14ac:dyDescent="0.25">
      <c r="A6396" t="str">
        <f t="shared" si="99"/>
        <v/>
      </c>
    </row>
    <row r="6397" spans="1:1" x14ac:dyDescent="0.25">
      <c r="A6397" t="str">
        <f t="shared" si="99"/>
        <v/>
      </c>
    </row>
    <row r="6398" spans="1:1" x14ac:dyDescent="0.25">
      <c r="A6398" t="str">
        <f t="shared" si="99"/>
        <v/>
      </c>
    </row>
    <row r="6399" spans="1:1" x14ac:dyDescent="0.25">
      <c r="A6399" t="str">
        <f t="shared" si="99"/>
        <v/>
      </c>
    </row>
    <row r="6400" spans="1:1" x14ac:dyDescent="0.25">
      <c r="A6400" t="str">
        <f t="shared" si="99"/>
        <v/>
      </c>
    </row>
    <row r="6401" spans="1:1" x14ac:dyDescent="0.25">
      <c r="A6401" t="str">
        <f t="shared" si="99"/>
        <v/>
      </c>
    </row>
    <row r="6402" spans="1:1" x14ac:dyDescent="0.25">
      <c r="A6402" t="str">
        <f t="shared" si="99"/>
        <v/>
      </c>
    </row>
    <row r="6403" spans="1:1" x14ac:dyDescent="0.25">
      <c r="A6403" t="str">
        <f t="shared" ref="A6403:A6466" si="100">CONCATENATE(B6403,C6403,D6403,E6403)</f>
        <v/>
      </c>
    </row>
    <row r="6404" spans="1:1" x14ac:dyDescent="0.25">
      <c r="A6404" t="str">
        <f t="shared" si="100"/>
        <v/>
      </c>
    </row>
    <row r="6405" spans="1:1" x14ac:dyDescent="0.25">
      <c r="A6405" t="str">
        <f t="shared" si="100"/>
        <v/>
      </c>
    </row>
    <row r="6406" spans="1:1" x14ac:dyDescent="0.25">
      <c r="A6406" t="str">
        <f t="shared" si="100"/>
        <v/>
      </c>
    </row>
    <row r="6407" spans="1:1" x14ac:dyDescent="0.25">
      <c r="A6407" t="str">
        <f t="shared" si="100"/>
        <v/>
      </c>
    </row>
    <row r="6408" spans="1:1" x14ac:dyDescent="0.25">
      <c r="A6408" t="str">
        <f t="shared" si="100"/>
        <v/>
      </c>
    </row>
    <row r="6409" spans="1:1" x14ac:dyDescent="0.25">
      <c r="A6409" t="str">
        <f t="shared" si="100"/>
        <v/>
      </c>
    </row>
    <row r="6410" spans="1:1" x14ac:dyDescent="0.25">
      <c r="A6410" t="str">
        <f t="shared" si="100"/>
        <v/>
      </c>
    </row>
    <row r="6411" spans="1:1" x14ac:dyDescent="0.25">
      <c r="A6411" t="str">
        <f t="shared" si="100"/>
        <v/>
      </c>
    </row>
    <row r="6412" spans="1:1" x14ac:dyDescent="0.25">
      <c r="A6412" t="str">
        <f t="shared" si="100"/>
        <v/>
      </c>
    </row>
    <row r="6413" spans="1:1" x14ac:dyDescent="0.25">
      <c r="A6413" t="str">
        <f t="shared" si="100"/>
        <v/>
      </c>
    </row>
    <row r="6414" spans="1:1" x14ac:dyDescent="0.25">
      <c r="A6414" t="str">
        <f t="shared" si="100"/>
        <v/>
      </c>
    </row>
    <row r="6415" spans="1:1" x14ac:dyDescent="0.25">
      <c r="A6415" t="str">
        <f t="shared" si="100"/>
        <v/>
      </c>
    </row>
    <row r="6416" spans="1:1" x14ac:dyDescent="0.25">
      <c r="A6416" t="str">
        <f t="shared" si="100"/>
        <v/>
      </c>
    </row>
    <row r="6417" spans="1:1" x14ac:dyDescent="0.25">
      <c r="A6417" t="str">
        <f t="shared" si="100"/>
        <v/>
      </c>
    </row>
    <row r="6418" spans="1:1" x14ac:dyDescent="0.25">
      <c r="A6418" t="str">
        <f t="shared" si="100"/>
        <v/>
      </c>
    </row>
    <row r="6419" spans="1:1" x14ac:dyDescent="0.25">
      <c r="A6419" t="str">
        <f t="shared" si="100"/>
        <v/>
      </c>
    </row>
    <row r="6420" spans="1:1" x14ac:dyDescent="0.25">
      <c r="A6420" t="str">
        <f t="shared" si="100"/>
        <v/>
      </c>
    </row>
    <row r="6421" spans="1:1" x14ac:dyDescent="0.25">
      <c r="A6421" t="str">
        <f t="shared" si="100"/>
        <v/>
      </c>
    </row>
    <row r="6422" spans="1:1" x14ac:dyDescent="0.25">
      <c r="A6422" t="str">
        <f t="shared" si="100"/>
        <v/>
      </c>
    </row>
    <row r="6423" spans="1:1" x14ac:dyDescent="0.25">
      <c r="A6423" t="str">
        <f t="shared" si="100"/>
        <v/>
      </c>
    </row>
    <row r="6424" spans="1:1" x14ac:dyDescent="0.25">
      <c r="A6424" t="str">
        <f t="shared" si="100"/>
        <v/>
      </c>
    </row>
    <row r="6425" spans="1:1" x14ac:dyDescent="0.25">
      <c r="A6425" t="str">
        <f t="shared" si="100"/>
        <v/>
      </c>
    </row>
    <row r="6426" spans="1:1" x14ac:dyDescent="0.25">
      <c r="A6426" t="str">
        <f t="shared" si="100"/>
        <v/>
      </c>
    </row>
    <row r="6427" spans="1:1" x14ac:dyDescent="0.25">
      <c r="A6427" t="str">
        <f t="shared" si="100"/>
        <v/>
      </c>
    </row>
    <row r="6428" spans="1:1" x14ac:dyDescent="0.25">
      <c r="A6428" t="str">
        <f t="shared" si="100"/>
        <v/>
      </c>
    </row>
    <row r="6429" spans="1:1" x14ac:dyDescent="0.25">
      <c r="A6429" t="str">
        <f t="shared" si="100"/>
        <v/>
      </c>
    </row>
    <row r="6430" spans="1:1" x14ac:dyDescent="0.25">
      <c r="A6430" t="str">
        <f t="shared" si="100"/>
        <v/>
      </c>
    </row>
    <row r="6431" spans="1:1" x14ac:dyDescent="0.25">
      <c r="A6431" t="str">
        <f t="shared" si="100"/>
        <v/>
      </c>
    </row>
    <row r="6432" spans="1:1" x14ac:dyDescent="0.25">
      <c r="A6432" t="str">
        <f t="shared" si="100"/>
        <v/>
      </c>
    </row>
    <row r="6433" spans="1:1" x14ac:dyDescent="0.25">
      <c r="A6433" t="str">
        <f t="shared" si="100"/>
        <v/>
      </c>
    </row>
    <row r="6434" spans="1:1" x14ac:dyDescent="0.25">
      <c r="A6434" t="str">
        <f t="shared" si="100"/>
        <v/>
      </c>
    </row>
    <row r="6435" spans="1:1" x14ac:dyDescent="0.25">
      <c r="A6435" t="str">
        <f t="shared" si="100"/>
        <v/>
      </c>
    </row>
    <row r="6436" spans="1:1" x14ac:dyDescent="0.25">
      <c r="A6436" t="str">
        <f t="shared" si="100"/>
        <v/>
      </c>
    </row>
    <row r="6437" spans="1:1" x14ac:dyDescent="0.25">
      <c r="A6437" t="str">
        <f t="shared" si="100"/>
        <v/>
      </c>
    </row>
    <row r="6438" spans="1:1" x14ac:dyDescent="0.25">
      <c r="A6438" t="str">
        <f t="shared" si="100"/>
        <v/>
      </c>
    </row>
    <row r="6439" spans="1:1" x14ac:dyDescent="0.25">
      <c r="A6439" t="str">
        <f t="shared" si="100"/>
        <v/>
      </c>
    </row>
    <row r="6440" spans="1:1" x14ac:dyDescent="0.25">
      <c r="A6440" t="str">
        <f t="shared" si="100"/>
        <v/>
      </c>
    </row>
    <row r="6441" spans="1:1" x14ac:dyDescent="0.25">
      <c r="A6441" t="str">
        <f t="shared" si="100"/>
        <v/>
      </c>
    </row>
    <row r="6442" spans="1:1" x14ac:dyDescent="0.25">
      <c r="A6442" t="str">
        <f t="shared" si="100"/>
        <v/>
      </c>
    </row>
    <row r="6443" spans="1:1" x14ac:dyDescent="0.25">
      <c r="A6443" t="str">
        <f t="shared" si="100"/>
        <v/>
      </c>
    </row>
    <row r="6444" spans="1:1" x14ac:dyDescent="0.25">
      <c r="A6444" t="str">
        <f t="shared" si="100"/>
        <v/>
      </c>
    </row>
    <row r="6445" spans="1:1" x14ac:dyDescent="0.25">
      <c r="A6445" t="str">
        <f t="shared" si="100"/>
        <v/>
      </c>
    </row>
    <row r="6446" spans="1:1" x14ac:dyDescent="0.25">
      <c r="A6446" t="str">
        <f t="shared" si="100"/>
        <v/>
      </c>
    </row>
    <row r="6447" spans="1:1" x14ac:dyDescent="0.25">
      <c r="A6447" t="str">
        <f t="shared" si="100"/>
        <v/>
      </c>
    </row>
    <row r="6448" spans="1:1" x14ac:dyDescent="0.25">
      <c r="A6448" t="str">
        <f t="shared" si="100"/>
        <v/>
      </c>
    </row>
    <row r="6449" spans="1:1" x14ac:dyDescent="0.25">
      <c r="A6449" t="str">
        <f t="shared" si="100"/>
        <v/>
      </c>
    </row>
    <row r="6450" spans="1:1" x14ac:dyDescent="0.25">
      <c r="A6450" t="str">
        <f t="shared" si="100"/>
        <v/>
      </c>
    </row>
    <row r="6451" spans="1:1" x14ac:dyDescent="0.25">
      <c r="A6451" t="str">
        <f t="shared" si="100"/>
        <v/>
      </c>
    </row>
    <row r="6452" spans="1:1" x14ac:dyDescent="0.25">
      <c r="A6452" t="str">
        <f t="shared" si="100"/>
        <v/>
      </c>
    </row>
    <row r="6453" spans="1:1" x14ac:dyDescent="0.25">
      <c r="A6453" t="str">
        <f t="shared" si="100"/>
        <v/>
      </c>
    </row>
    <row r="6454" spans="1:1" x14ac:dyDescent="0.25">
      <c r="A6454" t="str">
        <f t="shared" si="100"/>
        <v/>
      </c>
    </row>
    <row r="6455" spans="1:1" x14ac:dyDescent="0.25">
      <c r="A6455" t="str">
        <f t="shared" si="100"/>
        <v/>
      </c>
    </row>
    <row r="6456" spans="1:1" x14ac:dyDescent="0.25">
      <c r="A6456" t="str">
        <f t="shared" si="100"/>
        <v/>
      </c>
    </row>
    <row r="6457" spans="1:1" x14ac:dyDescent="0.25">
      <c r="A6457" t="str">
        <f t="shared" si="100"/>
        <v/>
      </c>
    </row>
    <row r="6458" spans="1:1" x14ac:dyDescent="0.25">
      <c r="A6458" t="str">
        <f t="shared" si="100"/>
        <v/>
      </c>
    </row>
    <row r="6459" spans="1:1" x14ac:dyDescent="0.25">
      <c r="A6459" t="str">
        <f t="shared" si="100"/>
        <v/>
      </c>
    </row>
    <row r="6460" spans="1:1" x14ac:dyDescent="0.25">
      <c r="A6460" t="str">
        <f t="shared" si="100"/>
        <v/>
      </c>
    </row>
    <row r="6461" spans="1:1" x14ac:dyDescent="0.25">
      <c r="A6461" t="str">
        <f t="shared" si="100"/>
        <v/>
      </c>
    </row>
    <row r="6462" spans="1:1" x14ac:dyDescent="0.25">
      <c r="A6462" t="str">
        <f t="shared" si="100"/>
        <v/>
      </c>
    </row>
    <row r="6463" spans="1:1" x14ac:dyDescent="0.25">
      <c r="A6463" t="str">
        <f t="shared" si="100"/>
        <v/>
      </c>
    </row>
    <row r="6464" spans="1:1" x14ac:dyDescent="0.25">
      <c r="A6464" t="str">
        <f t="shared" si="100"/>
        <v/>
      </c>
    </row>
    <row r="6465" spans="1:1" x14ac:dyDescent="0.25">
      <c r="A6465" t="str">
        <f t="shared" si="100"/>
        <v/>
      </c>
    </row>
    <row r="6466" spans="1:1" x14ac:dyDescent="0.25">
      <c r="A6466" t="str">
        <f t="shared" si="100"/>
        <v/>
      </c>
    </row>
    <row r="6467" spans="1:1" x14ac:dyDescent="0.25">
      <c r="A6467" t="str">
        <f t="shared" ref="A6467:A6530" si="101">CONCATENATE(B6467,C6467,D6467,E6467)</f>
        <v/>
      </c>
    </row>
    <row r="6468" spans="1:1" x14ac:dyDescent="0.25">
      <c r="A6468" t="str">
        <f t="shared" si="101"/>
        <v/>
      </c>
    </row>
    <row r="6469" spans="1:1" x14ac:dyDescent="0.25">
      <c r="A6469" t="str">
        <f t="shared" si="101"/>
        <v/>
      </c>
    </row>
    <row r="6470" spans="1:1" x14ac:dyDescent="0.25">
      <c r="A6470" t="str">
        <f t="shared" si="101"/>
        <v/>
      </c>
    </row>
    <row r="6471" spans="1:1" x14ac:dyDescent="0.25">
      <c r="A6471" t="str">
        <f t="shared" si="101"/>
        <v/>
      </c>
    </row>
    <row r="6472" spans="1:1" x14ac:dyDescent="0.25">
      <c r="A6472" t="str">
        <f t="shared" si="101"/>
        <v/>
      </c>
    </row>
    <row r="6473" spans="1:1" x14ac:dyDescent="0.25">
      <c r="A6473" t="str">
        <f t="shared" si="101"/>
        <v/>
      </c>
    </row>
    <row r="6474" spans="1:1" x14ac:dyDescent="0.25">
      <c r="A6474" t="str">
        <f t="shared" si="101"/>
        <v/>
      </c>
    </row>
    <row r="6475" spans="1:1" x14ac:dyDescent="0.25">
      <c r="A6475" t="str">
        <f t="shared" si="101"/>
        <v/>
      </c>
    </row>
    <row r="6476" spans="1:1" x14ac:dyDescent="0.25">
      <c r="A6476" t="str">
        <f t="shared" si="101"/>
        <v/>
      </c>
    </row>
    <row r="6477" spans="1:1" x14ac:dyDescent="0.25">
      <c r="A6477" t="str">
        <f t="shared" si="101"/>
        <v/>
      </c>
    </row>
    <row r="6478" spans="1:1" x14ac:dyDescent="0.25">
      <c r="A6478" t="str">
        <f t="shared" si="101"/>
        <v/>
      </c>
    </row>
    <row r="6479" spans="1:1" x14ac:dyDescent="0.25">
      <c r="A6479" t="str">
        <f t="shared" si="101"/>
        <v/>
      </c>
    </row>
    <row r="6480" spans="1:1" x14ac:dyDescent="0.25">
      <c r="A6480" t="str">
        <f t="shared" si="101"/>
        <v/>
      </c>
    </row>
    <row r="6481" spans="1:1" x14ac:dyDescent="0.25">
      <c r="A6481" t="str">
        <f t="shared" si="101"/>
        <v/>
      </c>
    </row>
    <row r="6482" spans="1:1" x14ac:dyDescent="0.25">
      <c r="A6482" t="str">
        <f t="shared" si="101"/>
        <v/>
      </c>
    </row>
    <row r="6483" spans="1:1" x14ac:dyDescent="0.25">
      <c r="A6483" t="str">
        <f t="shared" si="101"/>
        <v/>
      </c>
    </row>
    <row r="6484" spans="1:1" x14ac:dyDescent="0.25">
      <c r="A6484" t="str">
        <f t="shared" si="101"/>
        <v/>
      </c>
    </row>
    <row r="6485" spans="1:1" x14ac:dyDescent="0.25">
      <c r="A6485" t="str">
        <f t="shared" si="101"/>
        <v/>
      </c>
    </row>
    <row r="6486" spans="1:1" x14ac:dyDescent="0.25">
      <c r="A6486" t="str">
        <f t="shared" si="101"/>
        <v/>
      </c>
    </row>
    <row r="6487" spans="1:1" x14ac:dyDescent="0.25">
      <c r="A6487" t="str">
        <f t="shared" si="101"/>
        <v/>
      </c>
    </row>
    <row r="6488" spans="1:1" x14ac:dyDescent="0.25">
      <c r="A6488" t="str">
        <f t="shared" si="101"/>
        <v/>
      </c>
    </row>
    <row r="6489" spans="1:1" x14ac:dyDescent="0.25">
      <c r="A6489" t="str">
        <f t="shared" si="101"/>
        <v/>
      </c>
    </row>
    <row r="6490" spans="1:1" x14ac:dyDescent="0.25">
      <c r="A6490" t="str">
        <f t="shared" si="101"/>
        <v/>
      </c>
    </row>
    <row r="6491" spans="1:1" x14ac:dyDescent="0.25">
      <c r="A6491" t="str">
        <f t="shared" si="101"/>
        <v/>
      </c>
    </row>
    <row r="6492" spans="1:1" x14ac:dyDescent="0.25">
      <c r="A6492" t="str">
        <f t="shared" si="101"/>
        <v/>
      </c>
    </row>
    <row r="6493" spans="1:1" x14ac:dyDescent="0.25">
      <c r="A6493" t="str">
        <f t="shared" si="101"/>
        <v/>
      </c>
    </row>
    <row r="6494" spans="1:1" x14ac:dyDescent="0.25">
      <c r="A6494" t="str">
        <f t="shared" si="101"/>
        <v/>
      </c>
    </row>
    <row r="6495" spans="1:1" x14ac:dyDescent="0.25">
      <c r="A6495" t="str">
        <f t="shared" si="101"/>
        <v/>
      </c>
    </row>
    <row r="6496" spans="1:1" x14ac:dyDescent="0.25">
      <c r="A6496" t="str">
        <f t="shared" si="101"/>
        <v/>
      </c>
    </row>
    <row r="6497" spans="1:1" x14ac:dyDescent="0.25">
      <c r="A6497" t="str">
        <f t="shared" si="101"/>
        <v/>
      </c>
    </row>
    <row r="6498" spans="1:1" x14ac:dyDescent="0.25">
      <c r="A6498" t="str">
        <f t="shared" si="101"/>
        <v/>
      </c>
    </row>
    <row r="6499" spans="1:1" x14ac:dyDescent="0.25">
      <c r="A6499" t="str">
        <f t="shared" si="101"/>
        <v/>
      </c>
    </row>
    <row r="6500" spans="1:1" x14ac:dyDescent="0.25">
      <c r="A6500" t="str">
        <f t="shared" si="101"/>
        <v/>
      </c>
    </row>
    <row r="6501" spans="1:1" x14ac:dyDescent="0.25">
      <c r="A6501" t="str">
        <f t="shared" si="101"/>
        <v/>
      </c>
    </row>
    <row r="6502" spans="1:1" x14ac:dyDescent="0.25">
      <c r="A6502" t="str">
        <f t="shared" si="101"/>
        <v/>
      </c>
    </row>
    <row r="6503" spans="1:1" x14ac:dyDescent="0.25">
      <c r="A6503" t="str">
        <f t="shared" si="101"/>
        <v/>
      </c>
    </row>
    <row r="6504" spans="1:1" x14ac:dyDescent="0.25">
      <c r="A6504" t="str">
        <f t="shared" si="101"/>
        <v/>
      </c>
    </row>
    <row r="6505" spans="1:1" x14ac:dyDescent="0.25">
      <c r="A6505" t="str">
        <f t="shared" si="101"/>
        <v/>
      </c>
    </row>
    <row r="6506" spans="1:1" x14ac:dyDescent="0.25">
      <c r="A6506" t="str">
        <f t="shared" si="101"/>
        <v/>
      </c>
    </row>
    <row r="6507" spans="1:1" x14ac:dyDescent="0.25">
      <c r="A6507" t="str">
        <f t="shared" si="101"/>
        <v/>
      </c>
    </row>
    <row r="6508" spans="1:1" x14ac:dyDescent="0.25">
      <c r="A6508" t="str">
        <f t="shared" si="101"/>
        <v/>
      </c>
    </row>
    <row r="6509" spans="1:1" x14ac:dyDescent="0.25">
      <c r="A6509" t="str">
        <f t="shared" si="101"/>
        <v/>
      </c>
    </row>
    <row r="6510" spans="1:1" x14ac:dyDescent="0.25">
      <c r="A6510" t="str">
        <f t="shared" si="101"/>
        <v/>
      </c>
    </row>
    <row r="6511" spans="1:1" x14ac:dyDescent="0.25">
      <c r="A6511" t="str">
        <f t="shared" si="101"/>
        <v/>
      </c>
    </row>
    <row r="6512" spans="1:1" x14ac:dyDescent="0.25">
      <c r="A6512" t="str">
        <f t="shared" si="101"/>
        <v/>
      </c>
    </row>
    <row r="6513" spans="1:1" x14ac:dyDescent="0.25">
      <c r="A6513" t="str">
        <f t="shared" si="101"/>
        <v/>
      </c>
    </row>
    <row r="6514" spans="1:1" x14ac:dyDescent="0.25">
      <c r="A6514" t="str">
        <f t="shared" si="101"/>
        <v/>
      </c>
    </row>
    <row r="6515" spans="1:1" x14ac:dyDescent="0.25">
      <c r="A6515" t="str">
        <f t="shared" si="101"/>
        <v/>
      </c>
    </row>
    <row r="6516" spans="1:1" x14ac:dyDescent="0.25">
      <c r="A6516" t="str">
        <f t="shared" si="101"/>
        <v/>
      </c>
    </row>
    <row r="6517" spans="1:1" x14ac:dyDescent="0.25">
      <c r="A6517" t="str">
        <f t="shared" si="101"/>
        <v/>
      </c>
    </row>
    <row r="6518" spans="1:1" x14ac:dyDescent="0.25">
      <c r="A6518" t="str">
        <f t="shared" si="101"/>
        <v/>
      </c>
    </row>
    <row r="6519" spans="1:1" x14ac:dyDescent="0.25">
      <c r="A6519" t="str">
        <f t="shared" si="101"/>
        <v/>
      </c>
    </row>
    <row r="6520" spans="1:1" x14ac:dyDescent="0.25">
      <c r="A6520" t="str">
        <f t="shared" si="101"/>
        <v/>
      </c>
    </row>
    <row r="6521" spans="1:1" x14ac:dyDescent="0.25">
      <c r="A6521" t="str">
        <f t="shared" si="101"/>
        <v/>
      </c>
    </row>
    <row r="6522" spans="1:1" x14ac:dyDescent="0.25">
      <c r="A6522" t="str">
        <f t="shared" si="101"/>
        <v/>
      </c>
    </row>
    <row r="6523" spans="1:1" x14ac:dyDescent="0.25">
      <c r="A6523" t="str">
        <f t="shared" si="101"/>
        <v/>
      </c>
    </row>
    <row r="6524" spans="1:1" x14ac:dyDescent="0.25">
      <c r="A6524" t="str">
        <f t="shared" si="101"/>
        <v/>
      </c>
    </row>
    <row r="6525" spans="1:1" x14ac:dyDescent="0.25">
      <c r="A6525" t="str">
        <f t="shared" si="101"/>
        <v/>
      </c>
    </row>
    <row r="6526" spans="1:1" x14ac:dyDescent="0.25">
      <c r="A6526" t="str">
        <f t="shared" si="101"/>
        <v/>
      </c>
    </row>
    <row r="6527" spans="1:1" x14ac:dyDescent="0.25">
      <c r="A6527" t="str">
        <f t="shared" si="101"/>
        <v/>
      </c>
    </row>
    <row r="6528" spans="1:1" x14ac:dyDescent="0.25">
      <c r="A6528" t="str">
        <f t="shared" si="101"/>
        <v/>
      </c>
    </row>
    <row r="6529" spans="1:1" x14ac:dyDescent="0.25">
      <c r="A6529" t="str">
        <f t="shared" si="101"/>
        <v/>
      </c>
    </row>
    <row r="6530" spans="1:1" x14ac:dyDescent="0.25">
      <c r="A6530" t="str">
        <f t="shared" si="101"/>
        <v/>
      </c>
    </row>
    <row r="6531" spans="1:1" x14ac:dyDescent="0.25">
      <c r="A6531" t="str">
        <f t="shared" ref="A6531:A6594" si="102">CONCATENATE(B6531,C6531,D6531,E6531)</f>
        <v/>
      </c>
    </row>
    <row r="6532" spans="1:1" x14ac:dyDescent="0.25">
      <c r="A6532" t="str">
        <f t="shared" si="102"/>
        <v/>
      </c>
    </row>
    <row r="6533" spans="1:1" x14ac:dyDescent="0.25">
      <c r="A6533" t="str">
        <f t="shared" si="102"/>
        <v/>
      </c>
    </row>
    <row r="6534" spans="1:1" x14ac:dyDescent="0.25">
      <c r="A6534" t="str">
        <f t="shared" si="102"/>
        <v/>
      </c>
    </row>
    <row r="6535" spans="1:1" x14ac:dyDescent="0.25">
      <c r="A6535" t="str">
        <f t="shared" si="102"/>
        <v/>
      </c>
    </row>
    <row r="6536" spans="1:1" x14ac:dyDescent="0.25">
      <c r="A6536" t="str">
        <f t="shared" si="102"/>
        <v/>
      </c>
    </row>
    <row r="6537" spans="1:1" x14ac:dyDescent="0.25">
      <c r="A6537" t="str">
        <f t="shared" si="102"/>
        <v/>
      </c>
    </row>
    <row r="6538" spans="1:1" x14ac:dyDescent="0.25">
      <c r="A6538" t="str">
        <f t="shared" si="102"/>
        <v/>
      </c>
    </row>
    <row r="6539" spans="1:1" x14ac:dyDescent="0.25">
      <c r="A6539" t="str">
        <f t="shared" si="102"/>
        <v/>
      </c>
    </row>
    <row r="6540" spans="1:1" x14ac:dyDescent="0.25">
      <c r="A6540" t="str">
        <f t="shared" si="102"/>
        <v/>
      </c>
    </row>
    <row r="6541" spans="1:1" x14ac:dyDescent="0.25">
      <c r="A6541" t="str">
        <f t="shared" si="102"/>
        <v/>
      </c>
    </row>
    <row r="6542" spans="1:1" x14ac:dyDescent="0.25">
      <c r="A6542" t="str">
        <f t="shared" si="102"/>
        <v/>
      </c>
    </row>
    <row r="6543" spans="1:1" x14ac:dyDescent="0.25">
      <c r="A6543" t="str">
        <f t="shared" si="102"/>
        <v/>
      </c>
    </row>
    <row r="6544" spans="1:1" x14ac:dyDescent="0.25">
      <c r="A6544" t="str">
        <f t="shared" si="102"/>
        <v/>
      </c>
    </row>
    <row r="6545" spans="1:1" x14ac:dyDescent="0.25">
      <c r="A6545" t="str">
        <f t="shared" si="102"/>
        <v/>
      </c>
    </row>
    <row r="6546" spans="1:1" x14ac:dyDescent="0.25">
      <c r="A6546" t="str">
        <f t="shared" si="102"/>
        <v/>
      </c>
    </row>
    <row r="6547" spans="1:1" x14ac:dyDescent="0.25">
      <c r="A6547" t="str">
        <f t="shared" si="102"/>
        <v/>
      </c>
    </row>
    <row r="6548" spans="1:1" x14ac:dyDescent="0.25">
      <c r="A6548" t="str">
        <f t="shared" si="102"/>
        <v/>
      </c>
    </row>
    <row r="6549" spans="1:1" x14ac:dyDescent="0.25">
      <c r="A6549" t="str">
        <f t="shared" si="102"/>
        <v/>
      </c>
    </row>
    <row r="6550" spans="1:1" x14ac:dyDescent="0.25">
      <c r="A6550" t="str">
        <f t="shared" si="102"/>
        <v/>
      </c>
    </row>
    <row r="6551" spans="1:1" x14ac:dyDescent="0.25">
      <c r="A6551" t="str">
        <f t="shared" si="102"/>
        <v/>
      </c>
    </row>
    <row r="6552" spans="1:1" x14ac:dyDescent="0.25">
      <c r="A6552" t="str">
        <f t="shared" si="102"/>
        <v/>
      </c>
    </row>
    <row r="6553" spans="1:1" x14ac:dyDescent="0.25">
      <c r="A6553" t="str">
        <f t="shared" si="102"/>
        <v/>
      </c>
    </row>
    <row r="6554" spans="1:1" x14ac:dyDescent="0.25">
      <c r="A6554" t="str">
        <f t="shared" si="102"/>
        <v/>
      </c>
    </row>
    <row r="6555" spans="1:1" x14ac:dyDescent="0.25">
      <c r="A6555" t="str">
        <f t="shared" si="102"/>
        <v/>
      </c>
    </row>
    <row r="6556" spans="1:1" x14ac:dyDescent="0.25">
      <c r="A6556" t="str">
        <f t="shared" si="102"/>
        <v/>
      </c>
    </row>
    <row r="6557" spans="1:1" x14ac:dyDescent="0.25">
      <c r="A6557" t="str">
        <f t="shared" si="102"/>
        <v/>
      </c>
    </row>
    <row r="6558" spans="1:1" x14ac:dyDescent="0.25">
      <c r="A6558" t="str">
        <f t="shared" si="102"/>
        <v/>
      </c>
    </row>
    <row r="6559" spans="1:1" x14ac:dyDescent="0.25">
      <c r="A6559" t="str">
        <f t="shared" si="102"/>
        <v/>
      </c>
    </row>
    <row r="6560" spans="1:1" x14ac:dyDescent="0.25">
      <c r="A6560" t="str">
        <f t="shared" si="102"/>
        <v/>
      </c>
    </row>
    <row r="6561" spans="1:1" x14ac:dyDescent="0.25">
      <c r="A6561" t="str">
        <f t="shared" si="102"/>
        <v/>
      </c>
    </row>
    <row r="6562" spans="1:1" x14ac:dyDescent="0.25">
      <c r="A6562" t="str">
        <f t="shared" si="102"/>
        <v/>
      </c>
    </row>
    <row r="6563" spans="1:1" x14ac:dyDescent="0.25">
      <c r="A6563" t="str">
        <f t="shared" si="102"/>
        <v/>
      </c>
    </row>
    <row r="6564" spans="1:1" x14ac:dyDescent="0.25">
      <c r="A6564" t="str">
        <f t="shared" si="102"/>
        <v/>
      </c>
    </row>
    <row r="6565" spans="1:1" x14ac:dyDescent="0.25">
      <c r="A6565" t="str">
        <f t="shared" si="102"/>
        <v/>
      </c>
    </row>
    <row r="6566" spans="1:1" x14ac:dyDescent="0.25">
      <c r="A6566" t="str">
        <f t="shared" si="102"/>
        <v/>
      </c>
    </row>
    <row r="6567" spans="1:1" x14ac:dyDescent="0.25">
      <c r="A6567" t="str">
        <f t="shared" si="102"/>
        <v/>
      </c>
    </row>
    <row r="6568" spans="1:1" x14ac:dyDescent="0.25">
      <c r="A6568" t="str">
        <f t="shared" si="102"/>
        <v/>
      </c>
    </row>
    <row r="6569" spans="1:1" x14ac:dyDescent="0.25">
      <c r="A6569" t="str">
        <f t="shared" si="102"/>
        <v/>
      </c>
    </row>
    <row r="6570" spans="1:1" x14ac:dyDescent="0.25">
      <c r="A6570" t="str">
        <f t="shared" si="102"/>
        <v/>
      </c>
    </row>
    <row r="6571" spans="1:1" x14ac:dyDescent="0.25">
      <c r="A6571" t="str">
        <f t="shared" si="102"/>
        <v/>
      </c>
    </row>
    <row r="6572" spans="1:1" x14ac:dyDescent="0.25">
      <c r="A6572" t="str">
        <f t="shared" si="102"/>
        <v/>
      </c>
    </row>
    <row r="6573" spans="1:1" x14ac:dyDescent="0.25">
      <c r="A6573" t="str">
        <f t="shared" si="102"/>
        <v/>
      </c>
    </row>
    <row r="6574" spans="1:1" x14ac:dyDescent="0.25">
      <c r="A6574" t="str">
        <f t="shared" si="102"/>
        <v/>
      </c>
    </row>
    <row r="6575" spans="1:1" x14ac:dyDescent="0.25">
      <c r="A6575" t="str">
        <f t="shared" si="102"/>
        <v/>
      </c>
    </row>
    <row r="6576" spans="1:1" x14ac:dyDescent="0.25">
      <c r="A6576" t="str">
        <f t="shared" si="102"/>
        <v/>
      </c>
    </row>
    <row r="6577" spans="1:1" x14ac:dyDescent="0.25">
      <c r="A6577" t="str">
        <f t="shared" si="102"/>
        <v/>
      </c>
    </row>
    <row r="6578" spans="1:1" x14ac:dyDescent="0.25">
      <c r="A6578" t="str">
        <f t="shared" si="102"/>
        <v/>
      </c>
    </row>
    <row r="6579" spans="1:1" x14ac:dyDescent="0.25">
      <c r="A6579" t="str">
        <f t="shared" si="102"/>
        <v/>
      </c>
    </row>
    <row r="6580" spans="1:1" x14ac:dyDescent="0.25">
      <c r="A6580" t="str">
        <f t="shared" si="102"/>
        <v/>
      </c>
    </row>
    <row r="6581" spans="1:1" x14ac:dyDescent="0.25">
      <c r="A6581" t="str">
        <f t="shared" si="102"/>
        <v/>
      </c>
    </row>
    <row r="6582" spans="1:1" x14ac:dyDescent="0.25">
      <c r="A6582" t="str">
        <f t="shared" si="102"/>
        <v/>
      </c>
    </row>
    <row r="6583" spans="1:1" x14ac:dyDescent="0.25">
      <c r="A6583" t="str">
        <f t="shared" si="102"/>
        <v/>
      </c>
    </row>
    <row r="6584" spans="1:1" x14ac:dyDescent="0.25">
      <c r="A6584" t="str">
        <f t="shared" si="102"/>
        <v/>
      </c>
    </row>
    <row r="6585" spans="1:1" x14ac:dyDescent="0.25">
      <c r="A6585" t="str">
        <f t="shared" si="102"/>
        <v/>
      </c>
    </row>
    <row r="6586" spans="1:1" x14ac:dyDescent="0.25">
      <c r="A6586" t="str">
        <f t="shared" si="102"/>
        <v/>
      </c>
    </row>
    <row r="6587" spans="1:1" x14ac:dyDescent="0.25">
      <c r="A6587" t="str">
        <f t="shared" si="102"/>
        <v/>
      </c>
    </row>
    <row r="6588" spans="1:1" x14ac:dyDescent="0.25">
      <c r="A6588" t="str">
        <f t="shared" si="102"/>
        <v/>
      </c>
    </row>
    <row r="6589" spans="1:1" x14ac:dyDescent="0.25">
      <c r="A6589" t="str">
        <f t="shared" si="102"/>
        <v/>
      </c>
    </row>
    <row r="6590" spans="1:1" x14ac:dyDescent="0.25">
      <c r="A6590" t="str">
        <f t="shared" si="102"/>
        <v/>
      </c>
    </row>
    <row r="6591" spans="1:1" x14ac:dyDescent="0.25">
      <c r="A6591" t="str">
        <f t="shared" si="102"/>
        <v/>
      </c>
    </row>
    <row r="6592" spans="1:1" x14ac:dyDescent="0.25">
      <c r="A6592" t="str">
        <f t="shared" si="102"/>
        <v/>
      </c>
    </row>
    <row r="6593" spans="1:1" x14ac:dyDescent="0.25">
      <c r="A6593" t="str">
        <f t="shared" si="102"/>
        <v/>
      </c>
    </row>
    <row r="6594" spans="1:1" x14ac:dyDescent="0.25">
      <c r="A6594" t="str">
        <f t="shared" si="102"/>
        <v/>
      </c>
    </row>
    <row r="6595" spans="1:1" x14ac:dyDescent="0.25">
      <c r="A6595" t="str">
        <f t="shared" ref="A6595:A6658" si="103">CONCATENATE(B6595,C6595,D6595,E6595)</f>
        <v/>
      </c>
    </row>
    <row r="6596" spans="1:1" x14ac:dyDescent="0.25">
      <c r="A6596" t="str">
        <f t="shared" si="103"/>
        <v/>
      </c>
    </row>
    <row r="6597" spans="1:1" x14ac:dyDescent="0.25">
      <c r="A6597" t="str">
        <f t="shared" si="103"/>
        <v/>
      </c>
    </row>
    <row r="6598" spans="1:1" x14ac:dyDescent="0.25">
      <c r="A6598" t="str">
        <f t="shared" si="103"/>
        <v/>
      </c>
    </row>
    <row r="6599" spans="1:1" x14ac:dyDescent="0.25">
      <c r="A6599" t="str">
        <f t="shared" si="103"/>
        <v/>
      </c>
    </row>
    <row r="6600" spans="1:1" x14ac:dyDescent="0.25">
      <c r="A6600" t="str">
        <f t="shared" si="103"/>
        <v/>
      </c>
    </row>
    <row r="6601" spans="1:1" x14ac:dyDescent="0.25">
      <c r="A6601" t="str">
        <f t="shared" si="103"/>
        <v/>
      </c>
    </row>
    <row r="6602" spans="1:1" x14ac:dyDescent="0.25">
      <c r="A6602" t="str">
        <f t="shared" si="103"/>
        <v/>
      </c>
    </row>
    <row r="6603" spans="1:1" x14ac:dyDescent="0.25">
      <c r="A6603" t="str">
        <f t="shared" si="103"/>
        <v/>
      </c>
    </row>
    <row r="6604" spans="1:1" x14ac:dyDescent="0.25">
      <c r="A6604" t="str">
        <f t="shared" si="103"/>
        <v/>
      </c>
    </row>
    <row r="6605" spans="1:1" x14ac:dyDescent="0.25">
      <c r="A6605" t="str">
        <f t="shared" si="103"/>
        <v/>
      </c>
    </row>
    <row r="6606" spans="1:1" x14ac:dyDescent="0.25">
      <c r="A6606" t="str">
        <f t="shared" si="103"/>
        <v/>
      </c>
    </row>
    <row r="6607" spans="1:1" x14ac:dyDescent="0.25">
      <c r="A6607" t="str">
        <f t="shared" si="103"/>
        <v/>
      </c>
    </row>
    <row r="6608" spans="1:1" x14ac:dyDescent="0.25">
      <c r="A6608" t="str">
        <f t="shared" si="103"/>
        <v/>
      </c>
    </row>
    <row r="6609" spans="1:1" x14ac:dyDescent="0.25">
      <c r="A6609" t="str">
        <f t="shared" si="103"/>
        <v/>
      </c>
    </row>
    <row r="6610" spans="1:1" x14ac:dyDescent="0.25">
      <c r="A6610" t="str">
        <f t="shared" si="103"/>
        <v/>
      </c>
    </row>
    <row r="6611" spans="1:1" x14ac:dyDescent="0.25">
      <c r="A6611" t="str">
        <f t="shared" si="103"/>
        <v/>
      </c>
    </row>
    <row r="6612" spans="1:1" x14ac:dyDescent="0.25">
      <c r="A6612" t="str">
        <f t="shared" si="103"/>
        <v/>
      </c>
    </row>
    <row r="6613" spans="1:1" x14ac:dyDescent="0.25">
      <c r="A6613" t="str">
        <f t="shared" si="103"/>
        <v/>
      </c>
    </row>
    <row r="6614" spans="1:1" x14ac:dyDescent="0.25">
      <c r="A6614" t="str">
        <f t="shared" si="103"/>
        <v/>
      </c>
    </row>
    <row r="6615" spans="1:1" x14ac:dyDescent="0.25">
      <c r="A6615" t="str">
        <f t="shared" si="103"/>
        <v/>
      </c>
    </row>
    <row r="6616" spans="1:1" x14ac:dyDescent="0.25">
      <c r="A6616" t="str">
        <f t="shared" si="103"/>
        <v/>
      </c>
    </row>
    <row r="6617" spans="1:1" x14ac:dyDescent="0.25">
      <c r="A6617" t="str">
        <f t="shared" si="103"/>
        <v/>
      </c>
    </row>
    <row r="6618" spans="1:1" x14ac:dyDescent="0.25">
      <c r="A6618" t="str">
        <f t="shared" si="103"/>
        <v/>
      </c>
    </row>
    <row r="6619" spans="1:1" x14ac:dyDescent="0.25">
      <c r="A6619" t="str">
        <f t="shared" si="103"/>
        <v/>
      </c>
    </row>
    <row r="6620" spans="1:1" x14ac:dyDescent="0.25">
      <c r="A6620" t="str">
        <f t="shared" si="103"/>
        <v/>
      </c>
    </row>
    <row r="6621" spans="1:1" x14ac:dyDescent="0.25">
      <c r="A6621" t="str">
        <f t="shared" si="103"/>
        <v/>
      </c>
    </row>
    <row r="6622" spans="1:1" x14ac:dyDescent="0.25">
      <c r="A6622" t="str">
        <f t="shared" si="103"/>
        <v/>
      </c>
    </row>
    <row r="6623" spans="1:1" x14ac:dyDescent="0.25">
      <c r="A6623" t="str">
        <f t="shared" si="103"/>
        <v/>
      </c>
    </row>
    <row r="6624" spans="1:1" x14ac:dyDescent="0.25">
      <c r="A6624" t="str">
        <f t="shared" si="103"/>
        <v/>
      </c>
    </row>
    <row r="6625" spans="1:1" x14ac:dyDescent="0.25">
      <c r="A6625" t="str">
        <f t="shared" si="103"/>
        <v/>
      </c>
    </row>
    <row r="6626" spans="1:1" x14ac:dyDescent="0.25">
      <c r="A6626" t="str">
        <f t="shared" si="103"/>
        <v/>
      </c>
    </row>
    <row r="6627" spans="1:1" x14ac:dyDescent="0.25">
      <c r="A6627" t="str">
        <f t="shared" si="103"/>
        <v/>
      </c>
    </row>
    <row r="6628" spans="1:1" x14ac:dyDescent="0.25">
      <c r="A6628" t="str">
        <f t="shared" si="103"/>
        <v/>
      </c>
    </row>
    <row r="6629" spans="1:1" x14ac:dyDescent="0.25">
      <c r="A6629" t="str">
        <f t="shared" si="103"/>
        <v/>
      </c>
    </row>
    <row r="6630" spans="1:1" x14ac:dyDescent="0.25">
      <c r="A6630" t="str">
        <f t="shared" si="103"/>
        <v/>
      </c>
    </row>
    <row r="6631" spans="1:1" x14ac:dyDescent="0.25">
      <c r="A6631" t="str">
        <f t="shared" si="103"/>
        <v/>
      </c>
    </row>
    <row r="6632" spans="1:1" x14ac:dyDescent="0.25">
      <c r="A6632" t="str">
        <f t="shared" si="103"/>
        <v/>
      </c>
    </row>
    <row r="6633" spans="1:1" x14ac:dyDescent="0.25">
      <c r="A6633" t="str">
        <f t="shared" si="103"/>
        <v/>
      </c>
    </row>
    <row r="6634" spans="1:1" x14ac:dyDescent="0.25">
      <c r="A6634" t="str">
        <f t="shared" si="103"/>
        <v/>
      </c>
    </row>
    <row r="6635" spans="1:1" x14ac:dyDescent="0.25">
      <c r="A6635" t="str">
        <f t="shared" si="103"/>
        <v/>
      </c>
    </row>
    <row r="6636" spans="1:1" x14ac:dyDescent="0.25">
      <c r="A6636" t="str">
        <f t="shared" si="103"/>
        <v/>
      </c>
    </row>
    <row r="6637" spans="1:1" x14ac:dyDescent="0.25">
      <c r="A6637" t="str">
        <f t="shared" si="103"/>
        <v/>
      </c>
    </row>
    <row r="6638" spans="1:1" x14ac:dyDescent="0.25">
      <c r="A6638" t="str">
        <f t="shared" si="103"/>
        <v/>
      </c>
    </row>
    <row r="6639" spans="1:1" x14ac:dyDescent="0.25">
      <c r="A6639" t="str">
        <f t="shared" si="103"/>
        <v/>
      </c>
    </row>
    <row r="6640" spans="1:1" x14ac:dyDescent="0.25">
      <c r="A6640" t="str">
        <f t="shared" si="103"/>
        <v/>
      </c>
    </row>
    <row r="6641" spans="1:1" x14ac:dyDescent="0.25">
      <c r="A6641" t="str">
        <f t="shared" si="103"/>
        <v/>
      </c>
    </row>
    <row r="6642" spans="1:1" x14ac:dyDescent="0.25">
      <c r="A6642" t="str">
        <f t="shared" si="103"/>
        <v/>
      </c>
    </row>
    <row r="6643" spans="1:1" x14ac:dyDescent="0.25">
      <c r="A6643" t="str">
        <f t="shared" si="103"/>
        <v/>
      </c>
    </row>
    <row r="6644" spans="1:1" x14ac:dyDescent="0.25">
      <c r="A6644" t="str">
        <f t="shared" si="103"/>
        <v/>
      </c>
    </row>
    <row r="6645" spans="1:1" x14ac:dyDescent="0.25">
      <c r="A6645" t="str">
        <f t="shared" si="103"/>
        <v/>
      </c>
    </row>
    <row r="6646" spans="1:1" x14ac:dyDescent="0.25">
      <c r="A6646" t="str">
        <f t="shared" si="103"/>
        <v/>
      </c>
    </row>
    <row r="6647" spans="1:1" x14ac:dyDescent="0.25">
      <c r="A6647" t="str">
        <f t="shared" si="103"/>
        <v/>
      </c>
    </row>
    <row r="6648" spans="1:1" x14ac:dyDescent="0.25">
      <c r="A6648" t="str">
        <f t="shared" si="103"/>
        <v/>
      </c>
    </row>
    <row r="6649" spans="1:1" x14ac:dyDescent="0.25">
      <c r="A6649" t="str">
        <f t="shared" si="103"/>
        <v/>
      </c>
    </row>
    <row r="6650" spans="1:1" x14ac:dyDescent="0.25">
      <c r="A6650" t="str">
        <f t="shared" si="103"/>
        <v/>
      </c>
    </row>
    <row r="6651" spans="1:1" x14ac:dyDescent="0.25">
      <c r="A6651" t="str">
        <f t="shared" si="103"/>
        <v/>
      </c>
    </row>
    <row r="6652" spans="1:1" x14ac:dyDescent="0.25">
      <c r="A6652" t="str">
        <f t="shared" si="103"/>
        <v/>
      </c>
    </row>
    <row r="6653" spans="1:1" x14ac:dyDescent="0.25">
      <c r="A6653" t="str">
        <f t="shared" si="103"/>
        <v/>
      </c>
    </row>
    <row r="6654" spans="1:1" x14ac:dyDescent="0.25">
      <c r="A6654" t="str">
        <f t="shared" si="103"/>
        <v/>
      </c>
    </row>
    <row r="6655" spans="1:1" x14ac:dyDescent="0.25">
      <c r="A6655" t="str">
        <f t="shared" si="103"/>
        <v/>
      </c>
    </row>
    <row r="6656" spans="1:1" x14ac:dyDescent="0.25">
      <c r="A6656" t="str">
        <f t="shared" si="103"/>
        <v/>
      </c>
    </row>
    <row r="6657" spans="1:1" x14ac:dyDescent="0.25">
      <c r="A6657" t="str">
        <f t="shared" si="103"/>
        <v/>
      </c>
    </row>
    <row r="6658" spans="1:1" x14ac:dyDescent="0.25">
      <c r="A6658" t="str">
        <f t="shared" si="103"/>
        <v/>
      </c>
    </row>
    <row r="6659" spans="1:1" x14ac:dyDescent="0.25">
      <c r="A6659" t="str">
        <f t="shared" ref="A6659:A6722" si="104">CONCATENATE(B6659,C6659,D6659,E6659)</f>
        <v/>
      </c>
    </row>
    <row r="6660" spans="1:1" x14ac:dyDescent="0.25">
      <c r="A6660" t="str">
        <f t="shared" si="104"/>
        <v/>
      </c>
    </row>
    <row r="6661" spans="1:1" x14ac:dyDescent="0.25">
      <c r="A6661" t="str">
        <f t="shared" si="104"/>
        <v/>
      </c>
    </row>
    <row r="6662" spans="1:1" x14ac:dyDescent="0.25">
      <c r="A6662" t="str">
        <f t="shared" si="104"/>
        <v/>
      </c>
    </row>
    <row r="6663" spans="1:1" x14ac:dyDescent="0.25">
      <c r="A6663" t="str">
        <f t="shared" si="104"/>
        <v/>
      </c>
    </row>
    <row r="6664" spans="1:1" x14ac:dyDescent="0.25">
      <c r="A6664" t="str">
        <f t="shared" si="104"/>
        <v/>
      </c>
    </row>
    <row r="6665" spans="1:1" x14ac:dyDescent="0.25">
      <c r="A6665" t="str">
        <f t="shared" si="104"/>
        <v/>
      </c>
    </row>
    <row r="6666" spans="1:1" x14ac:dyDescent="0.25">
      <c r="A6666" t="str">
        <f t="shared" si="104"/>
        <v/>
      </c>
    </row>
    <row r="6667" spans="1:1" x14ac:dyDescent="0.25">
      <c r="A6667" t="str">
        <f t="shared" si="104"/>
        <v/>
      </c>
    </row>
    <row r="6668" spans="1:1" x14ac:dyDescent="0.25">
      <c r="A6668" t="str">
        <f t="shared" si="104"/>
        <v/>
      </c>
    </row>
    <row r="6669" spans="1:1" x14ac:dyDescent="0.25">
      <c r="A6669" t="str">
        <f t="shared" si="104"/>
        <v/>
      </c>
    </row>
    <row r="6670" spans="1:1" x14ac:dyDescent="0.25">
      <c r="A6670" t="str">
        <f t="shared" si="104"/>
        <v/>
      </c>
    </row>
    <row r="6671" spans="1:1" x14ac:dyDescent="0.25">
      <c r="A6671" t="str">
        <f t="shared" si="104"/>
        <v/>
      </c>
    </row>
    <row r="6672" spans="1:1" x14ac:dyDescent="0.25">
      <c r="A6672" t="str">
        <f t="shared" si="104"/>
        <v/>
      </c>
    </row>
    <row r="6673" spans="1:1" x14ac:dyDescent="0.25">
      <c r="A6673" t="str">
        <f t="shared" si="104"/>
        <v/>
      </c>
    </row>
    <row r="6674" spans="1:1" x14ac:dyDescent="0.25">
      <c r="A6674" t="str">
        <f t="shared" si="104"/>
        <v/>
      </c>
    </row>
    <row r="6675" spans="1:1" x14ac:dyDescent="0.25">
      <c r="A6675" t="str">
        <f t="shared" si="104"/>
        <v/>
      </c>
    </row>
    <row r="6676" spans="1:1" x14ac:dyDescent="0.25">
      <c r="A6676" t="str">
        <f t="shared" si="104"/>
        <v/>
      </c>
    </row>
    <row r="6677" spans="1:1" x14ac:dyDescent="0.25">
      <c r="A6677" t="str">
        <f t="shared" si="104"/>
        <v/>
      </c>
    </row>
    <row r="6678" spans="1:1" x14ac:dyDescent="0.25">
      <c r="A6678" t="str">
        <f t="shared" si="104"/>
        <v/>
      </c>
    </row>
    <row r="6679" spans="1:1" x14ac:dyDescent="0.25">
      <c r="A6679" t="str">
        <f t="shared" si="104"/>
        <v/>
      </c>
    </row>
    <row r="6680" spans="1:1" x14ac:dyDescent="0.25">
      <c r="A6680" t="str">
        <f t="shared" si="104"/>
        <v/>
      </c>
    </row>
    <row r="6681" spans="1:1" x14ac:dyDescent="0.25">
      <c r="A6681" t="str">
        <f t="shared" si="104"/>
        <v/>
      </c>
    </row>
    <row r="6682" spans="1:1" x14ac:dyDescent="0.25">
      <c r="A6682" t="str">
        <f t="shared" si="104"/>
        <v/>
      </c>
    </row>
    <row r="6683" spans="1:1" x14ac:dyDescent="0.25">
      <c r="A6683" t="str">
        <f t="shared" si="104"/>
        <v/>
      </c>
    </row>
    <row r="6684" spans="1:1" x14ac:dyDescent="0.25">
      <c r="A6684" t="str">
        <f t="shared" si="104"/>
        <v/>
      </c>
    </row>
    <row r="6685" spans="1:1" x14ac:dyDescent="0.25">
      <c r="A6685" t="str">
        <f t="shared" si="104"/>
        <v/>
      </c>
    </row>
    <row r="6686" spans="1:1" x14ac:dyDescent="0.25">
      <c r="A6686" t="str">
        <f t="shared" si="104"/>
        <v/>
      </c>
    </row>
    <row r="6687" spans="1:1" x14ac:dyDescent="0.25">
      <c r="A6687" t="str">
        <f t="shared" si="104"/>
        <v/>
      </c>
    </row>
    <row r="6688" spans="1:1" x14ac:dyDescent="0.25">
      <c r="A6688" t="str">
        <f t="shared" si="104"/>
        <v/>
      </c>
    </row>
    <row r="6689" spans="1:1" x14ac:dyDescent="0.25">
      <c r="A6689" t="str">
        <f t="shared" si="104"/>
        <v/>
      </c>
    </row>
    <row r="6690" spans="1:1" x14ac:dyDescent="0.25">
      <c r="A6690" t="str">
        <f t="shared" si="104"/>
        <v/>
      </c>
    </row>
    <row r="6691" spans="1:1" x14ac:dyDescent="0.25">
      <c r="A6691" t="str">
        <f t="shared" si="104"/>
        <v/>
      </c>
    </row>
    <row r="6692" spans="1:1" x14ac:dyDescent="0.25">
      <c r="A6692" t="str">
        <f t="shared" si="104"/>
        <v/>
      </c>
    </row>
    <row r="6693" spans="1:1" x14ac:dyDescent="0.25">
      <c r="A6693" t="str">
        <f t="shared" si="104"/>
        <v/>
      </c>
    </row>
    <row r="6694" spans="1:1" x14ac:dyDescent="0.25">
      <c r="A6694" t="str">
        <f t="shared" si="104"/>
        <v/>
      </c>
    </row>
    <row r="6695" spans="1:1" x14ac:dyDescent="0.25">
      <c r="A6695" t="str">
        <f t="shared" si="104"/>
        <v/>
      </c>
    </row>
    <row r="6696" spans="1:1" x14ac:dyDescent="0.25">
      <c r="A6696" t="str">
        <f t="shared" si="104"/>
        <v/>
      </c>
    </row>
    <row r="6697" spans="1:1" x14ac:dyDescent="0.25">
      <c r="A6697" t="str">
        <f t="shared" si="104"/>
        <v/>
      </c>
    </row>
    <row r="6698" spans="1:1" x14ac:dyDescent="0.25">
      <c r="A6698" t="str">
        <f t="shared" si="104"/>
        <v/>
      </c>
    </row>
    <row r="6699" spans="1:1" x14ac:dyDescent="0.25">
      <c r="A6699" t="str">
        <f t="shared" si="104"/>
        <v/>
      </c>
    </row>
    <row r="6700" spans="1:1" x14ac:dyDescent="0.25">
      <c r="A6700" t="str">
        <f t="shared" si="104"/>
        <v/>
      </c>
    </row>
    <row r="6701" spans="1:1" x14ac:dyDescent="0.25">
      <c r="A6701" t="str">
        <f t="shared" si="104"/>
        <v/>
      </c>
    </row>
    <row r="6702" spans="1:1" x14ac:dyDescent="0.25">
      <c r="A6702" t="str">
        <f t="shared" si="104"/>
        <v/>
      </c>
    </row>
    <row r="6703" spans="1:1" x14ac:dyDescent="0.25">
      <c r="A6703" t="str">
        <f t="shared" si="104"/>
        <v/>
      </c>
    </row>
    <row r="6704" spans="1:1" x14ac:dyDescent="0.25">
      <c r="A6704" t="str">
        <f t="shared" si="104"/>
        <v/>
      </c>
    </row>
    <row r="6705" spans="1:1" x14ac:dyDescent="0.25">
      <c r="A6705" t="str">
        <f t="shared" si="104"/>
        <v/>
      </c>
    </row>
    <row r="6706" spans="1:1" x14ac:dyDescent="0.25">
      <c r="A6706" t="str">
        <f t="shared" si="104"/>
        <v/>
      </c>
    </row>
    <row r="6707" spans="1:1" x14ac:dyDescent="0.25">
      <c r="A6707" t="str">
        <f t="shared" si="104"/>
        <v/>
      </c>
    </row>
    <row r="6708" spans="1:1" x14ac:dyDescent="0.25">
      <c r="A6708" t="str">
        <f t="shared" si="104"/>
        <v/>
      </c>
    </row>
    <row r="6709" spans="1:1" x14ac:dyDescent="0.25">
      <c r="A6709" t="str">
        <f t="shared" si="104"/>
        <v/>
      </c>
    </row>
    <row r="6710" spans="1:1" x14ac:dyDescent="0.25">
      <c r="A6710" t="str">
        <f t="shared" si="104"/>
        <v/>
      </c>
    </row>
    <row r="6711" spans="1:1" x14ac:dyDescent="0.25">
      <c r="A6711" t="str">
        <f t="shared" si="104"/>
        <v/>
      </c>
    </row>
    <row r="6712" spans="1:1" x14ac:dyDescent="0.25">
      <c r="A6712" t="str">
        <f t="shared" si="104"/>
        <v/>
      </c>
    </row>
    <row r="6713" spans="1:1" x14ac:dyDescent="0.25">
      <c r="A6713" t="str">
        <f t="shared" si="104"/>
        <v/>
      </c>
    </row>
    <row r="6714" spans="1:1" x14ac:dyDescent="0.25">
      <c r="A6714" t="str">
        <f t="shared" si="104"/>
        <v/>
      </c>
    </row>
    <row r="6715" spans="1:1" x14ac:dyDescent="0.25">
      <c r="A6715" t="str">
        <f t="shared" si="104"/>
        <v/>
      </c>
    </row>
    <row r="6716" spans="1:1" x14ac:dyDescent="0.25">
      <c r="A6716" t="str">
        <f t="shared" si="104"/>
        <v/>
      </c>
    </row>
    <row r="6717" spans="1:1" x14ac:dyDescent="0.25">
      <c r="A6717" t="str">
        <f t="shared" si="104"/>
        <v/>
      </c>
    </row>
    <row r="6718" spans="1:1" x14ac:dyDescent="0.25">
      <c r="A6718" t="str">
        <f t="shared" si="104"/>
        <v/>
      </c>
    </row>
    <row r="6719" spans="1:1" x14ac:dyDescent="0.25">
      <c r="A6719" t="str">
        <f t="shared" si="104"/>
        <v/>
      </c>
    </row>
    <row r="6720" spans="1:1" x14ac:dyDescent="0.25">
      <c r="A6720" t="str">
        <f t="shared" si="104"/>
        <v/>
      </c>
    </row>
    <row r="6721" spans="1:1" x14ac:dyDescent="0.25">
      <c r="A6721" t="str">
        <f t="shared" si="104"/>
        <v/>
      </c>
    </row>
    <row r="6722" spans="1:1" x14ac:dyDescent="0.25">
      <c r="A6722" t="str">
        <f t="shared" si="104"/>
        <v/>
      </c>
    </row>
    <row r="6723" spans="1:1" x14ac:dyDescent="0.25">
      <c r="A6723" t="str">
        <f t="shared" ref="A6723:A6786" si="105">CONCATENATE(B6723,C6723,D6723,E6723)</f>
        <v/>
      </c>
    </row>
    <row r="6724" spans="1:1" x14ac:dyDescent="0.25">
      <c r="A6724" t="str">
        <f t="shared" si="105"/>
        <v/>
      </c>
    </row>
    <row r="6725" spans="1:1" x14ac:dyDescent="0.25">
      <c r="A6725" t="str">
        <f t="shared" si="105"/>
        <v/>
      </c>
    </row>
    <row r="6726" spans="1:1" x14ac:dyDescent="0.25">
      <c r="A6726" t="str">
        <f t="shared" si="105"/>
        <v/>
      </c>
    </row>
    <row r="6727" spans="1:1" x14ac:dyDescent="0.25">
      <c r="A6727" t="str">
        <f t="shared" si="105"/>
        <v/>
      </c>
    </row>
    <row r="6728" spans="1:1" x14ac:dyDescent="0.25">
      <c r="A6728" t="str">
        <f t="shared" si="105"/>
        <v/>
      </c>
    </row>
    <row r="6729" spans="1:1" x14ac:dyDescent="0.25">
      <c r="A6729" t="str">
        <f t="shared" si="105"/>
        <v/>
      </c>
    </row>
    <row r="6730" spans="1:1" x14ac:dyDescent="0.25">
      <c r="A6730" t="str">
        <f t="shared" si="105"/>
        <v/>
      </c>
    </row>
    <row r="6731" spans="1:1" x14ac:dyDescent="0.25">
      <c r="A6731" t="str">
        <f t="shared" si="105"/>
        <v/>
      </c>
    </row>
    <row r="6732" spans="1:1" x14ac:dyDescent="0.25">
      <c r="A6732" t="str">
        <f t="shared" si="105"/>
        <v/>
      </c>
    </row>
    <row r="6733" spans="1:1" x14ac:dyDescent="0.25">
      <c r="A6733" t="str">
        <f t="shared" si="105"/>
        <v/>
      </c>
    </row>
    <row r="6734" spans="1:1" x14ac:dyDescent="0.25">
      <c r="A6734" t="str">
        <f t="shared" si="105"/>
        <v/>
      </c>
    </row>
    <row r="6735" spans="1:1" x14ac:dyDescent="0.25">
      <c r="A6735" t="str">
        <f t="shared" si="105"/>
        <v/>
      </c>
    </row>
    <row r="6736" spans="1:1" x14ac:dyDescent="0.25">
      <c r="A6736" t="str">
        <f t="shared" si="105"/>
        <v/>
      </c>
    </row>
    <row r="6737" spans="1:1" x14ac:dyDescent="0.25">
      <c r="A6737" t="str">
        <f t="shared" si="105"/>
        <v/>
      </c>
    </row>
    <row r="6738" spans="1:1" x14ac:dyDescent="0.25">
      <c r="A6738" t="str">
        <f t="shared" si="105"/>
        <v/>
      </c>
    </row>
    <row r="6739" spans="1:1" x14ac:dyDescent="0.25">
      <c r="A6739" t="str">
        <f t="shared" si="105"/>
        <v/>
      </c>
    </row>
    <row r="6740" spans="1:1" x14ac:dyDescent="0.25">
      <c r="A6740" t="str">
        <f t="shared" si="105"/>
        <v/>
      </c>
    </row>
    <row r="6741" spans="1:1" x14ac:dyDescent="0.25">
      <c r="A6741" t="str">
        <f t="shared" si="105"/>
        <v/>
      </c>
    </row>
    <row r="6742" spans="1:1" x14ac:dyDescent="0.25">
      <c r="A6742" t="str">
        <f t="shared" si="105"/>
        <v/>
      </c>
    </row>
    <row r="6743" spans="1:1" x14ac:dyDescent="0.25">
      <c r="A6743" t="str">
        <f t="shared" si="105"/>
        <v/>
      </c>
    </row>
    <row r="6744" spans="1:1" x14ac:dyDescent="0.25">
      <c r="A6744" t="str">
        <f t="shared" si="105"/>
        <v/>
      </c>
    </row>
    <row r="6745" spans="1:1" x14ac:dyDescent="0.25">
      <c r="A6745" t="str">
        <f t="shared" si="105"/>
        <v/>
      </c>
    </row>
    <row r="6746" spans="1:1" x14ac:dyDescent="0.25">
      <c r="A6746" t="str">
        <f t="shared" si="105"/>
        <v/>
      </c>
    </row>
    <row r="6747" spans="1:1" x14ac:dyDescent="0.25">
      <c r="A6747" t="str">
        <f t="shared" si="105"/>
        <v/>
      </c>
    </row>
    <row r="6748" spans="1:1" x14ac:dyDescent="0.25">
      <c r="A6748" t="str">
        <f t="shared" si="105"/>
        <v/>
      </c>
    </row>
    <row r="6749" spans="1:1" x14ac:dyDescent="0.25">
      <c r="A6749" t="str">
        <f t="shared" si="105"/>
        <v/>
      </c>
    </row>
    <row r="6750" spans="1:1" x14ac:dyDescent="0.25">
      <c r="A6750" t="str">
        <f t="shared" si="105"/>
        <v/>
      </c>
    </row>
    <row r="6751" spans="1:1" x14ac:dyDescent="0.25">
      <c r="A6751" t="str">
        <f t="shared" si="105"/>
        <v/>
      </c>
    </row>
    <row r="6752" spans="1:1" x14ac:dyDescent="0.25">
      <c r="A6752" t="str">
        <f t="shared" si="105"/>
        <v/>
      </c>
    </row>
    <row r="6753" spans="1:1" x14ac:dyDescent="0.25">
      <c r="A6753" t="str">
        <f t="shared" si="105"/>
        <v/>
      </c>
    </row>
    <row r="6754" spans="1:1" x14ac:dyDescent="0.25">
      <c r="A6754" t="str">
        <f t="shared" si="105"/>
        <v/>
      </c>
    </row>
    <row r="6755" spans="1:1" x14ac:dyDescent="0.25">
      <c r="A6755" t="str">
        <f t="shared" si="105"/>
        <v/>
      </c>
    </row>
    <row r="6756" spans="1:1" x14ac:dyDescent="0.25">
      <c r="A6756" t="str">
        <f t="shared" si="105"/>
        <v/>
      </c>
    </row>
    <row r="6757" spans="1:1" x14ac:dyDescent="0.25">
      <c r="A6757" t="str">
        <f t="shared" si="105"/>
        <v/>
      </c>
    </row>
    <row r="6758" spans="1:1" x14ac:dyDescent="0.25">
      <c r="A6758" t="str">
        <f t="shared" si="105"/>
        <v/>
      </c>
    </row>
    <row r="6759" spans="1:1" x14ac:dyDescent="0.25">
      <c r="A6759" t="str">
        <f t="shared" si="105"/>
        <v/>
      </c>
    </row>
    <row r="6760" spans="1:1" x14ac:dyDescent="0.25">
      <c r="A6760" t="str">
        <f t="shared" si="105"/>
        <v/>
      </c>
    </row>
    <row r="6761" spans="1:1" x14ac:dyDescent="0.25">
      <c r="A6761" t="str">
        <f t="shared" si="105"/>
        <v/>
      </c>
    </row>
    <row r="6762" spans="1:1" x14ac:dyDescent="0.25">
      <c r="A6762" t="str">
        <f t="shared" si="105"/>
        <v/>
      </c>
    </row>
    <row r="6763" spans="1:1" x14ac:dyDescent="0.25">
      <c r="A6763" t="str">
        <f t="shared" si="105"/>
        <v/>
      </c>
    </row>
    <row r="6764" spans="1:1" x14ac:dyDescent="0.25">
      <c r="A6764" t="str">
        <f t="shared" si="105"/>
        <v/>
      </c>
    </row>
    <row r="6765" spans="1:1" x14ac:dyDescent="0.25">
      <c r="A6765" t="str">
        <f t="shared" si="105"/>
        <v/>
      </c>
    </row>
    <row r="6766" spans="1:1" x14ac:dyDescent="0.25">
      <c r="A6766" t="str">
        <f t="shared" si="105"/>
        <v/>
      </c>
    </row>
    <row r="6767" spans="1:1" x14ac:dyDescent="0.25">
      <c r="A6767" t="str">
        <f t="shared" si="105"/>
        <v/>
      </c>
    </row>
    <row r="6768" spans="1:1" x14ac:dyDescent="0.25">
      <c r="A6768" t="str">
        <f t="shared" si="105"/>
        <v/>
      </c>
    </row>
    <row r="6769" spans="1:1" x14ac:dyDescent="0.25">
      <c r="A6769" t="str">
        <f t="shared" si="105"/>
        <v/>
      </c>
    </row>
    <row r="6770" spans="1:1" x14ac:dyDescent="0.25">
      <c r="A6770" t="str">
        <f t="shared" si="105"/>
        <v/>
      </c>
    </row>
    <row r="6771" spans="1:1" x14ac:dyDescent="0.25">
      <c r="A6771" t="str">
        <f t="shared" si="105"/>
        <v/>
      </c>
    </row>
    <row r="6772" spans="1:1" x14ac:dyDescent="0.25">
      <c r="A6772" t="str">
        <f t="shared" si="105"/>
        <v/>
      </c>
    </row>
    <row r="6773" spans="1:1" x14ac:dyDescent="0.25">
      <c r="A6773" t="str">
        <f t="shared" si="105"/>
        <v/>
      </c>
    </row>
    <row r="6774" spans="1:1" x14ac:dyDescent="0.25">
      <c r="A6774" t="str">
        <f t="shared" si="105"/>
        <v/>
      </c>
    </row>
    <row r="6775" spans="1:1" x14ac:dyDescent="0.25">
      <c r="A6775" t="str">
        <f t="shared" si="105"/>
        <v/>
      </c>
    </row>
    <row r="6776" spans="1:1" x14ac:dyDescent="0.25">
      <c r="A6776" t="str">
        <f t="shared" si="105"/>
        <v/>
      </c>
    </row>
    <row r="6777" spans="1:1" x14ac:dyDescent="0.25">
      <c r="A6777" t="str">
        <f t="shared" si="105"/>
        <v/>
      </c>
    </row>
    <row r="6778" spans="1:1" x14ac:dyDescent="0.25">
      <c r="A6778" t="str">
        <f t="shared" si="105"/>
        <v/>
      </c>
    </row>
    <row r="6779" spans="1:1" x14ac:dyDescent="0.25">
      <c r="A6779" t="str">
        <f t="shared" si="105"/>
        <v/>
      </c>
    </row>
    <row r="6780" spans="1:1" x14ac:dyDescent="0.25">
      <c r="A6780" t="str">
        <f t="shared" si="105"/>
        <v/>
      </c>
    </row>
    <row r="6781" spans="1:1" x14ac:dyDescent="0.25">
      <c r="A6781" t="str">
        <f t="shared" si="105"/>
        <v/>
      </c>
    </row>
    <row r="6782" spans="1:1" x14ac:dyDescent="0.25">
      <c r="A6782" t="str">
        <f t="shared" si="105"/>
        <v/>
      </c>
    </row>
    <row r="6783" spans="1:1" x14ac:dyDescent="0.25">
      <c r="A6783" t="str">
        <f t="shared" si="105"/>
        <v/>
      </c>
    </row>
    <row r="6784" spans="1:1" x14ac:dyDescent="0.25">
      <c r="A6784" t="str">
        <f t="shared" si="105"/>
        <v/>
      </c>
    </row>
    <row r="6785" spans="1:1" x14ac:dyDescent="0.25">
      <c r="A6785" t="str">
        <f t="shared" si="105"/>
        <v/>
      </c>
    </row>
    <row r="6786" spans="1:1" x14ac:dyDescent="0.25">
      <c r="A6786" t="str">
        <f t="shared" si="105"/>
        <v/>
      </c>
    </row>
    <row r="6787" spans="1:1" x14ac:dyDescent="0.25">
      <c r="A6787" t="str">
        <f t="shared" ref="A6787:A6850" si="106">CONCATENATE(B6787,C6787,D6787,E6787)</f>
        <v/>
      </c>
    </row>
    <row r="6788" spans="1:1" x14ac:dyDescent="0.25">
      <c r="A6788" t="str">
        <f t="shared" si="106"/>
        <v/>
      </c>
    </row>
    <row r="6789" spans="1:1" x14ac:dyDescent="0.25">
      <c r="A6789" t="str">
        <f t="shared" si="106"/>
        <v/>
      </c>
    </row>
    <row r="6790" spans="1:1" x14ac:dyDescent="0.25">
      <c r="A6790" t="str">
        <f t="shared" si="106"/>
        <v/>
      </c>
    </row>
    <row r="6791" spans="1:1" x14ac:dyDescent="0.25">
      <c r="A6791" t="str">
        <f t="shared" si="106"/>
        <v/>
      </c>
    </row>
    <row r="6792" spans="1:1" x14ac:dyDescent="0.25">
      <c r="A6792" t="str">
        <f t="shared" si="106"/>
        <v/>
      </c>
    </row>
    <row r="6793" spans="1:1" x14ac:dyDescent="0.25">
      <c r="A6793" t="str">
        <f t="shared" si="106"/>
        <v/>
      </c>
    </row>
    <row r="6794" spans="1:1" x14ac:dyDescent="0.25">
      <c r="A6794" t="str">
        <f t="shared" si="106"/>
        <v/>
      </c>
    </row>
    <row r="6795" spans="1:1" x14ac:dyDescent="0.25">
      <c r="A6795" t="str">
        <f t="shared" si="106"/>
        <v/>
      </c>
    </row>
    <row r="6796" spans="1:1" x14ac:dyDescent="0.25">
      <c r="A6796" t="str">
        <f t="shared" si="106"/>
        <v/>
      </c>
    </row>
    <row r="6797" spans="1:1" x14ac:dyDescent="0.25">
      <c r="A6797" t="str">
        <f t="shared" si="106"/>
        <v/>
      </c>
    </row>
    <row r="6798" spans="1:1" x14ac:dyDescent="0.25">
      <c r="A6798" t="str">
        <f t="shared" si="106"/>
        <v/>
      </c>
    </row>
    <row r="6799" spans="1:1" x14ac:dyDescent="0.25">
      <c r="A6799" t="str">
        <f t="shared" si="106"/>
        <v/>
      </c>
    </row>
    <row r="6800" spans="1:1" x14ac:dyDescent="0.25">
      <c r="A6800" t="str">
        <f t="shared" si="106"/>
        <v/>
      </c>
    </row>
    <row r="6801" spans="1:1" x14ac:dyDescent="0.25">
      <c r="A6801" t="str">
        <f t="shared" si="106"/>
        <v/>
      </c>
    </row>
    <row r="6802" spans="1:1" x14ac:dyDescent="0.25">
      <c r="A6802" t="str">
        <f t="shared" si="106"/>
        <v/>
      </c>
    </row>
    <row r="6803" spans="1:1" x14ac:dyDescent="0.25">
      <c r="A6803" t="str">
        <f t="shared" si="106"/>
        <v/>
      </c>
    </row>
    <row r="6804" spans="1:1" x14ac:dyDescent="0.25">
      <c r="A6804" t="str">
        <f t="shared" si="106"/>
        <v/>
      </c>
    </row>
    <row r="6805" spans="1:1" x14ac:dyDescent="0.25">
      <c r="A6805" t="str">
        <f t="shared" si="106"/>
        <v/>
      </c>
    </row>
    <row r="6806" spans="1:1" x14ac:dyDescent="0.25">
      <c r="A6806" t="str">
        <f t="shared" si="106"/>
        <v/>
      </c>
    </row>
    <row r="6807" spans="1:1" x14ac:dyDescent="0.25">
      <c r="A6807" t="str">
        <f t="shared" si="106"/>
        <v/>
      </c>
    </row>
    <row r="6808" spans="1:1" x14ac:dyDescent="0.25">
      <c r="A6808" t="str">
        <f t="shared" si="106"/>
        <v/>
      </c>
    </row>
    <row r="6809" spans="1:1" x14ac:dyDescent="0.25">
      <c r="A6809" t="str">
        <f t="shared" si="106"/>
        <v/>
      </c>
    </row>
    <row r="6810" spans="1:1" x14ac:dyDescent="0.25">
      <c r="A6810" t="str">
        <f t="shared" si="106"/>
        <v/>
      </c>
    </row>
    <row r="6811" spans="1:1" x14ac:dyDescent="0.25">
      <c r="A6811" t="str">
        <f t="shared" si="106"/>
        <v/>
      </c>
    </row>
    <row r="6812" spans="1:1" x14ac:dyDescent="0.25">
      <c r="A6812" t="str">
        <f t="shared" si="106"/>
        <v/>
      </c>
    </row>
    <row r="6813" spans="1:1" x14ac:dyDescent="0.25">
      <c r="A6813" t="str">
        <f t="shared" si="106"/>
        <v/>
      </c>
    </row>
    <row r="6814" spans="1:1" x14ac:dyDescent="0.25">
      <c r="A6814" t="str">
        <f t="shared" si="106"/>
        <v/>
      </c>
    </row>
    <row r="6815" spans="1:1" x14ac:dyDescent="0.25">
      <c r="A6815" t="str">
        <f t="shared" si="106"/>
        <v/>
      </c>
    </row>
    <row r="6816" spans="1:1" x14ac:dyDescent="0.25">
      <c r="A6816" t="str">
        <f t="shared" si="106"/>
        <v/>
      </c>
    </row>
    <row r="6817" spans="1:1" x14ac:dyDescent="0.25">
      <c r="A6817" t="str">
        <f t="shared" si="106"/>
        <v/>
      </c>
    </row>
    <row r="6818" spans="1:1" x14ac:dyDescent="0.25">
      <c r="A6818" t="str">
        <f t="shared" si="106"/>
        <v/>
      </c>
    </row>
    <row r="6819" spans="1:1" x14ac:dyDescent="0.25">
      <c r="A6819" t="str">
        <f t="shared" si="106"/>
        <v/>
      </c>
    </row>
    <row r="6820" spans="1:1" x14ac:dyDescent="0.25">
      <c r="A6820" t="str">
        <f t="shared" si="106"/>
        <v/>
      </c>
    </row>
    <row r="6821" spans="1:1" x14ac:dyDescent="0.25">
      <c r="A6821" t="str">
        <f t="shared" si="106"/>
        <v/>
      </c>
    </row>
    <row r="6822" spans="1:1" x14ac:dyDescent="0.25">
      <c r="A6822" t="str">
        <f t="shared" si="106"/>
        <v/>
      </c>
    </row>
    <row r="6823" spans="1:1" x14ac:dyDescent="0.25">
      <c r="A6823" t="str">
        <f t="shared" si="106"/>
        <v/>
      </c>
    </row>
    <row r="6824" spans="1:1" x14ac:dyDescent="0.25">
      <c r="A6824" t="str">
        <f t="shared" si="106"/>
        <v/>
      </c>
    </row>
    <row r="6825" spans="1:1" x14ac:dyDescent="0.25">
      <c r="A6825" t="str">
        <f t="shared" si="106"/>
        <v/>
      </c>
    </row>
    <row r="6826" spans="1:1" x14ac:dyDescent="0.25">
      <c r="A6826" t="str">
        <f t="shared" si="106"/>
        <v/>
      </c>
    </row>
    <row r="6827" spans="1:1" x14ac:dyDescent="0.25">
      <c r="A6827" t="str">
        <f t="shared" si="106"/>
        <v/>
      </c>
    </row>
    <row r="6828" spans="1:1" x14ac:dyDescent="0.25">
      <c r="A6828" t="str">
        <f t="shared" si="106"/>
        <v/>
      </c>
    </row>
    <row r="6829" spans="1:1" x14ac:dyDescent="0.25">
      <c r="A6829" t="str">
        <f t="shared" si="106"/>
        <v/>
      </c>
    </row>
    <row r="6830" spans="1:1" x14ac:dyDescent="0.25">
      <c r="A6830" t="str">
        <f t="shared" si="106"/>
        <v/>
      </c>
    </row>
    <row r="6831" spans="1:1" x14ac:dyDescent="0.25">
      <c r="A6831" t="str">
        <f t="shared" si="106"/>
        <v/>
      </c>
    </row>
    <row r="6832" spans="1:1" x14ac:dyDescent="0.25">
      <c r="A6832" t="str">
        <f t="shared" si="106"/>
        <v/>
      </c>
    </row>
    <row r="6833" spans="1:1" x14ac:dyDescent="0.25">
      <c r="A6833" t="str">
        <f t="shared" si="106"/>
        <v/>
      </c>
    </row>
    <row r="6834" spans="1:1" x14ac:dyDescent="0.25">
      <c r="A6834" t="str">
        <f t="shared" si="106"/>
        <v/>
      </c>
    </row>
    <row r="6835" spans="1:1" x14ac:dyDescent="0.25">
      <c r="A6835" t="str">
        <f t="shared" si="106"/>
        <v/>
      </c>
    </row>
    <row r="6836" spans="1:1" x14ac:dyDescent="0.25">
      <c r="A6836" t="str">
        <f t="shared" si="106"/>
        <v/>
      </c>
    </row>
    <row r="6837" spans="1:1" x14ac:dyDescent="0.25">
      <c r="A6837" t="str">
        <f t="shared" si="106"/>
        <v/>
      </c>
    </row>
    <row r="6838" spans="1:1" x14ac:dyDescent="0.25">
      <c r="A6838" t="str">
        <f t="shared" si="106"/>
        <v/>
      </c>
    </row>
    <row r="6839" spans="1:1" x14ac:dyDescent="0.25">
      <c r="A6839" t="str">
        <f t="shared" si="106"/>
        <v/>
      </c>
    </row>
    <row r="6840" spans="1:1" x14ac:dyDescent="0.25">
      <c r="A6840" t="str">
        <f t="shared" si="106"/>
        <v/>
      </c>
    </row>
    <row r="6841" spans="1:1" x14ac:dyDescent="0.25">
      <c r="A6841" t="str">
        <f t="shared" si="106"/>
        <v/>
      </c>
    </row>
    <row r="6842" spans="1:1" x14ac:dyDescent="0.25">
      <c r="A6842" t="str">
        <f t="shared" si="106"/>
        <v/>
      </c>
    </row>
    <row r="6843" spans="1:1" x14ac:dyDescent="0.25">
      <c r="A6843" t="str">
        <f t="shared" si="106"/>
        <v/>
      </c>
    </row>
    <row r="6844" spans="1:1" x14ac:dyDescent="0.25">
      <c r="A6844" t="str">
        <f t="shared" si="106"/>
        <v/>
      </c>
    </row>
    <row r="6845" spans="1:1" x14ac:dyDescent="0.25">
      <c r="A6845" t="str">
        <f t="shared" si="106"/>
        <v/>
      </c>
    </row>
    <row r="6846" spans="1:1" x14ac:dyDescent="0.25">
      <c r="A6846" t="str">
        <f t="shared" si="106"/>
        <v/>
      </c>
    </row>
    <row r="6847" spans="1:1" x14ac:dyDescent="0.25">
      <c r="A6847" t="str">
        <f t="shared" si="106"/>
        <v/>
      </c>
    </row>
    <row r="6848" spans="1:1" x14ac:dyDescent="0.25">
      <c r="A6848" t="str">
        <f t="shared" si="106"/>
        <v/>
      </c>
    </row>
    <row r="6849" spans="1:1" x14ac:dyDescent="0.25">
      <c r="A6849" t="str">
        <f t="shared" si="106"/>
        <v/>
      </c>
    </row>
    <row r="6850" spans="1:1" x14ac:dyDescent="0.25">
      <c r="A6850" t="str">
        <f t="shared" si="106"/>
        <v/>
      </c>
    </row>
    <row r="6851" spans="1:1" x14ac:dyDescent="0.25">
      <c r="A6851" t="str">
        <f t="shared" ref="A6851:A6914" si="107">CONCATENATE(B6851,C6851,D6851,E6851)</f>
        <v/>
      </c>
    </row>
    <row r="6852" spans="1:1" x14ac:dyDescent="0.25">
      <c r="A6852" t="str">
        <f t="shared" si="107"/>
        <v/>
      </c>
    </row>
    <row r="6853" spans="1:1" x14ac:dyDescent="0.25">
      <c r="A6853" t="str">
        <f t="shared" si="107"/>
        <v/>
      </c>
    </row>
    <row r="6854" spans="1:1" x14ac:dyDescent="0.25">
      <c r="A6854" t="str">
        <f t="shared" si="107"/>
        <v/>
      </c>
    </row>
    <row r="6855" spans="1:1" x14ac:dyDescent="0.25">
      <c r="A6855" t="str">
        <f t="shared" si="107"/>
        <v/>
      </c>
    </row>
    <row r="6856" spans="1:1" x14ac:dyDescent="0.25">
      <c r="A6856" t="str">
        <f t="shared" si="107"/>
        <v/>
      </c>
    </row>
    <row r="6857" spans="1:1" x14ac:dyDescent="0.25">
      <c r="A6857" t="str">
        <f t="shared" si="107"/>
        <v/>
      </c>
    </row>
    <row r="6858" spans="1:1" x14ac:dyDescent="0.25">
      <c r="A6858" t="str">
        <f t="shared" si="107"/>
        <v/>
      </c>
    </row>
    <row r="6859" spans="1:1" x14ac:dyDescent="0.25">
      <c r="A6859" t="str">
        <f t="shared" si="107"/>
        <v/>
      </c>
    </row>
    <row r="6860" spans="1:1" x14ac:dyDescent="0.25">
      <c r="A6860" t="str">
        <f t="shared" si="107"/>
        <v/>
      </c>
    </row>
    <row r="6861" spans="1:1" x14ac:dyDescent="0.25">
      <c r="A6861" t="str">
        <f t="shared" si="107"/>
        <v/>
      </c>
    </row>
    <row r="6862" spans="1:1" x14ac:dyDescent="0.25">
      <c r="A6862" t="str">
        <f t="shared" si="107"/>
        <v/>
      </c>
    </row>
    <row r="6863" spans="1:1" x14ac:dyDescent="0.25">
      <c r="A6863" t="str">
        <f t="shared" si="107"/>
        <v/>
      </c>
    </row>
    <row r="6864" spans="1:1" x14ac:dyDescent="0.25">
      <c r="A6864" t="str">
        <f t="shared" si="107"/>
        <v/>
      </c>
    </row>
    <row r="6865" spans="1:1" x14ac:dyDescent="0.25">
      <c r="A6865" t="str">
        <f t="shared" si="107"/>
        <v/>
      </c>
    </row>
    <row r="6866" spans="1:1" x14ac:dyDescent="0.25">
      <c r="A6866" t="str">
        <f t="shared" si="107"/>
        <v/>
      </c>
    </row>
    <row r="6867" spans="1:1" x14ac:dyDescent="0.25">
      <c r="A6867" t="str">
        <f t="shared" si="107"/>
        <v/>
      </c>
    </row>
    <row r="6868" spans="1:1" x14ac:dyDescent="0.25">
      <c r="A6868" t="str">
        <f t="shared" si="107"/>
        <v/>
      </c>
    </row>
    <row r="6869" spans="1:1" x14ac:dyDescent="0.25">
      <c r="A6869" t="str">
        <f t="shared" si="107"/>
        <v/>
      </c>
    </row>
    <row r="6870" spans="1:1" x14ac:dyDescent="0.25">
      <c r="A6870" t="str">
        <f t="shared" si="107"/>
        <v/>
      </c>
    </row>
    <row r="6871" spans="1:1" x14ac:dyDescent="0.25">
      <c r="A6871" t="str">
        <f t="shared" si="107"/>
        <v/>
      </c>
    </row>
    <row r="6872" spans="1:1" x14ac:dyDescent="0.25">
      <c r="A6872" t="str">
        <f t="shared" si="107"/>
        <v/>
      </c>
    </row>
    <row r="6873" spans="1:1" x14ac:dyDescent="0.25">
      <c r="A6873" t="str">
        <f t="shared" si="107"/>
        <v/>
      </c>
    </row>
    <row r="6874" spans="1:1" x14ac:dyDescent="0.25">
      <c r="A6874" t="str">
        <f t="shared" si="107"/>
        <v/>
      </c>
    </row>
    <row r="6875" spans="1:1" x14ac:dyDescent="0.25">
      <c r="A6875" t="str">
        <f t="shared" si="107"/>
        <v/>
      </c>
    </row>
    <row r="6876" spans="1:1" x14ac:dyDescent="0.25">
      <c r="A6876" t="str">
        <f t="shared" si="107"/>
        <v/>
      </c>
    </row>
    <row r="6877" spans="1:1" x14ac:dyDescent="0.25">
      <c r="A6877" t="str">
        <f t="shared" si="107"/>
        <v/>
      </c>
    </row>
    <row r="6878" spans="1:1" x14ac:dyDescent="0.25">
      <c r="A6878" t="str">
        <f t="shared" si="107"/>
        <v/>
      </c>
    </row>
    <row r="6879" spans="1:1" x14ac:dyDescent="0.25">
      <c r="A6879" t="str">
        <f t="shared" si="107"/>
        <v/>
      </c>
    </row>
    <row r="6880" spans="1:1" x14ac:dyDescent="0.25">
      <c r="A6880" t="str">
        <f t="shared" si="107"/>
        <v/>
      </c>
    </row>
    <row r="6881" spans="1:1" x14ac:dyDescent="0.25">
      <c r="A6881" t="str">
        <f t="shared" si="107"/>
        <v/>
      </c>
    </row>
    <row r="6882" spans="1:1" x14ac:dyDescent="0.25">
      <c r="A6882" t="str">
        <f t="shared" si="107"/>
        <v/>
      </c>
    </row>
    <row r="6883" spans="1:1" x14ac:dyDescent="0.25">
      <c r="A6883" t="str">
        <f t="shared" si="107"/>
        <v/>
      </c>
    </row>
    <row r="6884" spans="1:1" x14ac:dyDescent="0.25">
      <c r="A6884" t="str">
        <f t="shared" si="107"/>
        <v/>
      </c>
    </row>
    <row r="6885" spans="1:1" x14ac:dyDescent="0.25">
      <c r="A6885" t="str">
        <f t="shared" si="107"/>
        <v/>
      </c>
    </row>
    <row r="6886" spans="1:1" x14ac:dyDescent="0.25">
      <c r="A6886" t="str">
        <f t="shared" si="107"/>
        <v/>
      </c>
    </row>
    <row r="6887" spans="1:1" x14ac:dyDescent="0.25">
      <c r="A6887" t="str">
        <f t="shared" si="107"/>
        <v/>
      </c>
    </row>
    <row r="6888" spans="1:1" x14ac:dyDescent="0.25">
      <c r="A6888" t="str">
        <f t="shared" si="107"/>
        <v/>
      </c>
    </row>
    <row r="6889" spans="1:1" x14ac:dyDescent="0.25">
      <c r="A6889" t="str">
        <f t="shared" si="107"/>
        <v/>
      </c>
    </row>
    <row r="6890" spans="1:1" x14ac:dyDescent="0.25">
      <c r="A6890" t="str">
        <f t="shared" si="107"/>
        <v/>
      </c>
    </row>
    <row r="6891" spans="1:1" x14ac:dyDescent="0.25">
      <c r="A6891" t="str">
        <f t="shared" si="107"/>
        <v/>
      </c>
    </row>
    <row r="6892" spans="1:1" x14ac:dyDescent="0.25">
      <c r="A6892" t="str">
        <f t="shared" si="107"/>
        <v/>
      </c>
    </row>
    <row r="6893" spans="1:1" x14ac:dyDescent="0.25">
      <c r="A6893" t="str">
        <f t="shared" si="107"/>
        <v/>
      </c>
    </row>
    <row r="6894" spans="1:1" x14ac:dyDescent="0.25">
      <c r="A6894" t="str">
        <f t="shared" si="107"/>
        <v/>
      </c>
    </row>
    <row r="6895" spans="1:1" x14ac:dyDescent="0.25">
      <c r="A6895" t="str">
        <f t="shared" si="107"/>
        <v/>
      </c>
    </row>
    <row r="6896" spans="1:1" x14ac:dyDescent="0.25">
      <c r="A6896" t="str">
        <f t="shared" si="107"/>
        <v/>
      </c>
    </row>
    <row r="6897" spans="1:1" x14ac:dyDescent="0.25">
      <c r="A6897" t="str">
        <f t="shared" si="107"/>
        <v/>
      </c>
    </row>
    <row r="6898" spans="1:1" x14ac:dyDescent="0.25">
      <c r="A6898" t="str">
        <f t="shared" si="107"/>
        <v/>
      </c>
    </row>
    <row r="6899" spans="1:1" x14ac:dyDescent="0.25">
      <c r="A6899" t="str">
        <f t="shared" si="107"/>
        <v/>
      </c>
    </row>
    <row r="6900" spans="1:1" x14ac:dyDescent="0.25">
      <c r="A6900" t="str">
        <f t="shared" si="107"/>
        <v/>
      </c>
    </row>
    <row r="6901" spans="1:1" x14ac:dyDescent="0.25">
      <c r="A6901" t="str">
        <f t="shared" si="107"/>
        <v/>
      </c>
    </row>
    <row r="6902" spans="1:1" x14ac:dyDescent="0.25">
      <c r="A6902" t="str">
        <f t="shared" si="107"/>
        <v/>
      </c>
    </row>
    <row r="6903" spans="1:1" x14ac:dyDescent="0.25">
      <c r="A6903" t="str">
        <f t="shared" si="107"/>
        <v/>
      </c>
    </row>
    <row r="6904" spans="1:1" x14ac:dyDescent="0.25">
      <c r="A6904" t="str">
        <f t="shared" si="107"/>
        <v/>
      </c>
    </row>
    <row r="6905" spans="1:1" x14ac:dyDescent="0.25">
      <c r="A6905" t="str">
        <f t="shared" si="107"/>
        <v/>
      </c>
    </row>
    <row r="6906" spans="1:1" x14ac:dyDescent="0.25">
      <c r="A6906" t="str">
        <f t="shared" si="107"/>
        <v/>
      </c>
    </row>
    <row r="6907" spans="1:1" x14ac:dyDescent="0.25">
      <c r="A6907" t="str">
        <f t="shared" si="107"/>
        <v/>
      </c>
    </row>
    <row r="6908" spans="1:1" x14ac:dyDescent="0.25">
      <c r="A6908" t="str">
        <f t="shared" si="107"/>
        <v/>
      </c>
    </row>
    <row r="6909" spans="1:1" x14ac:dyDescent="0.25">
      <c r="A6909" t="str">
        <f t="shared" si="107"/>
        <v/>
      </c>
    </row>
    <row r="6910" spans="1:1" x14ac:dyDescent="0.25">
      <c r="A6910" t="str">
        <f t="shared" si="107"/>
        <v/>
      </c>
    </row>
    <row r="6911" spans="1:1" x14ac:dyDescent="0.25">
      <c r="A6911" t="str">
        <f t="shared" si="107"/>
        <v/>
      </c>
    </row>
    <row r="6912" spans="1:1" x14ac:dyDescent="0.25">
      <c r="A6912" t="str">
        <f t="shared" si="107"/>
        <v/>
      </c>
    </row>
    <row r="6913" spans="1:1" x14ac:dyDescent="0.25">
      <c r="A6913" t="str">
        <f t="shared" si="107"/>
        <v/>
      </c>
    </row>
    <row r="6914" spans="1:1" x14ac:dyDescent="0.25">
      <c r="A6914" t="str">
        <f t="shared" si="107"/>
        <v/>
      </c>
    </row>
    <row r="6915" spans="1:1" x14ac:dyDescent="0.25">
      <c r="A6915" t="str">
        <f t="shared" ref="A6915:A6978" si="108">CONCATENATE(B6915,C6915,D6915,E6915)</f>
        <v/>
      </c>
    </row>
    <row r="6916" spans="1:1" x14ac:dyDescent="0.25">
      <c r="A6916" t="str">
        <f t="shared" si="108"/>
        <v/>
      </c>
    </row>
    <row r="6917" spans="1:1" x14ac:dyDescent="0.25">
      <c r="A6917" t="str">
        <f t="shared" si="108"/>
        <v/>
      </c>
    </row>
    <row r="6918" spans="1:1" x14ac:dyDescent="0.25">
      <c r="A6918" t="str">
        <f t="shared" si="108"/>
        <v/>
      </c>
    </row>
    <row r="6919" spans="1:1" x14ac:dyDescent="0.25">
      <c r="A6919" t="str">
        <f t="shared" si="108"/>
        <v/>
      </c>
    </row>
    <row r="6920" spans="1:1" x14ac:dyDescent="0.25">
      <c r="A6920" t="str">
        <f t="shared" si="108"/>
        <v/>
      </c>
    </row>
    <row r="6921" spans="1:1" x14ac:dyDescent="0.25">
      <c r="A6921" t="str">
        <f t="shared" si="108"/>
        <v/>
      </c>
    </row>
    <row r="6922" spans="1:1" x14ac:dyDescent="0.25">
      <c r="A6922" t="str">
        <f t="shared" si="108"/>
        <v/>
      </c>
    </row>
    <row r="6923" spans="1:1" x14ac:dyDescent="0.25">
      <c r="A6923" t="str">
        <f t="shared" si="108"/>
        <v/>
      </c>
    </row>
    <row r="6924" spans="1:1" x14ac:dyDescent="0.25">
      <c r="A6924" t="str">
        <f t="shared" si="108"/>
        <v/>
      </c>
    </row>
    <row r="6925" spans="1:1" x14ac:dyDescent="0.25">
      <c r="A6925" t="str">
        <f t="shared" si="108"/>
        <v/>
      </c>
    </row>
    <row r="6926" spans="1:1" x14ac:dyDescent="0.25">
      <c r="A6926" t="str">
        <f t="shared" si="108"/>
        <v/>
      </c>
    </row>
    <row r="6927" spans="1:1" x14ac:dyDescent="0.25">
      <c r="A6927" t="str">
        <f t="shared" si="108"/>
        <v/>
      </c>
    </row>
    <row r="6928" spans="1:1" x14ac:dyDescent="0.25">
      <c r="A6928" t="str">
        <f t="shared" si="108"/>
        <v/>
      </c>
    </row>
    <row r="6929" spans="1:1" x14ac:dyDescent="0.25">
      <c r="A6929" t="str">
        <f t="shared" si="108"/>
        <v/>
      </c>
    </row>
    <row r="6930" spans="1:1" x14ac:dyDescent="0.25">
      <c r="A6930" t="str">
        <f t="shared" si="108"/>
        <v/>
      </c>
    </row>
    <row r="6931" spans="1:1" x14ac:dyDescent="0.25">
      <c r="A6931" t="str">
        <f t="shared" si="108"/>
        <v/>
      </c>
    </row>
    <row r="6932" spans="1:1" x14ac:dyDescent="0.25">
      <c r="A6932" t="str">
        <f t="shared" si="108"/>
        <v/>
      </c>
    </row>
    <row r="6933" spans="1:1" x14ac:dyDescent="0.25">
      <c r="A6933" t="str">
        <f t="shared" si="108"/>
        <v/>
      </c>
    </row>
    <row r="6934" spans="1:1" x14ac:dyDescent="0.25">
      <c r="A6934" t="str">
        <f t="shared" si="108"/>
        <v/>
      </c>
    </row>
    <row r="6935" spans="1:1" x14ac:dyDescent="0.25">
      <c r="A6935" t="str">
        <f t="shared" si="108"/>
        <v/>
      </c>
    </row>
    <row r="6936" spans="1:1" x14ac:dyDescent="0.25">
      <c r="A6936" t="str">
        <f t="shared" si="108"/>
        <v/>
      </c>
    </row>
    <row r="6937" spans="1:1" x14ac:dyDescent="0.25">
      <c r="A6937" t="str">
        <f t="shared" si="108"/>
        <v/>
      </c>
    </row>
    <row r="6938" spans="1:1" x14ac:dyDescent="0.25">
      <c r="A6938" t="str">
        <f t="shared" si="108"/>
        <v/>
      </c>
    </row>
    <row r="6939" spans="1:1" x14ac:dyDescent="0.25">
      <c r="A6939" t="str">
        <f t="shared" si="108"/>
        <v/>
      </c>
    </row>
    <row r="6940" spans="1:1" x14ac:dyDescent="0.25">
      <c r="A6940" t="str">
        <f t="shared" si="108"/>
        <v/>
      </c>
    </row>
    <row r="6941" spans="1:1" x14ac:dyDescent="0.25">
      <c r="A6941" t="str">
        <f t="shared" si="108"/>
        <v/>
      </c>
    </row>
    <row r="6942" spans="1:1" x14ac:dyDescent="0.25">
      <c r="A6942" t="str">
        <f t="shared" si="108"/>
        <v/>
      </c>
    </row>
    <row r="6943" spans="1:1" x14ac:dyDescent="0.25">
      <c r="A6943" t="str">
        <f t="shared" si="108"/>
        <v/>
      </c>
    </row>
    <row r="6944" spans="1:1" x14ac:dyDescent="0.25">
      <c r="A6944" t="str">
        <f t="shared" si="108"/>
        <v/>
      </c>
    </row>
    <row r="6945" spans="1:1" x14ac:dyDescent="0.25">
      <c r="A6945" t="str">
        <f t="shared" si="108"/>
        <v/>
      </c>
    </row>
    <row r="6946" spans="1:1" x14ac:dyDescent="0.25">
      <c r="A6946" t="str">
        <f t="shared" si="108"/>
        <v/>
      </c>
    </row>
    <row r="6947" spans="1:1" x14ac:dyDescent="0.25">
      <c r="A6947" t="str">
        <f t="shared" si="108"/>
        <v/>
      </c>
    </row>
    <row r="6948" spans="1:1" x14ac:dyDescent="0.25">
      <c r="A6948" t="str">
        <f t="shared" si="108"/>
        <v/>
      </c>
    </row>
    <row r="6949" spans="1:1" x14ac:dyDescent="0.25">
      <c r="A6949" t="str">
        <f t="shared" si="108"/>
        <v/>
      </c>
    </row>
    <row r="6950" spans="1:1" x14ac:dyDescent="0.25">
      <c r="A6950" t="str">
        <f t="shared" si="108"/>
        <v/>
      </c>
    </row>
    <row r="6951" spans="1:1" x14ac:dyDescent="0.25">
      <c r="A6951" t="str">
        <f t="shared" si="108"/>
        <v/>
      </c>
    </row>
    <row r="6952" spans="1:1" x14ac:dyDescent="0.25">
      <c r="A6952" t="str">
        <f t="shared" si="108"/>
        <v/>
      </c>
    </row>
    <row r="6953" spans="1:1" x14ac:dyDescent="0.25">
      <c r="A6953" t="str">
        <f t="shared" si="108"/>
        <v/>
      </c>
    </row>
    <row r="6954" spans="1:1" x14ac:dyDescent="0.25">
      <c r="A6954" t="str">
        <f t="shared" si="108"/>
        <v/>
      </c>
    </row>
    <row r="6955" spans="1:1" x14ac:dyDescent="0.25">
      <c r="A6955" t="str">
        <f t="shared" si="108"/>
        <v/>
      </c>
    </row>
    <row r="6956" spans="1:1" x14ac:dyDescent="0.25">
      <c r="A6956" t="str">
        <f t="shared" si="108"/>
        <v/>
      </c>
    </row>
    <row r="6957" spans="1:1" x14ac:dyDescent="0.25">
      <c r="A6957" t="str">
        <f t="shared" si="108"/>
        <v/>
      </c>
    </row>
    <row r="6958" spans="1:1" x14ac:dyDescent="0.25">
      <c r="A6958" t="str">
        <f t="shared" si="108"/>
        <v/>
      </c>
    </row>
    <row r="6959" spans="1:1" x14ac:dyDescent="0.25">
      <c r="A6959" t="str">
        <f t="shared" si="108"/>
        <v/>
      </c>
    </row>
    <row r="6960" spans="1:1" x14ac:dyDescent="0.25">
      <c r="A6960" t="str">
        <f t="shared" si="108"/>
        <v/>
      </c>
    </row>
    <row r="6961" spans="1:1" x14ac:dyDescent="0.25">
      <c r="A6961" t="str">
        <f t="shared" si="108"/>
        <v/>
      </c>
    </row>
    <row r="6962" spans="1:1" x14ac:dyDescent="0.25">
      <c r="A6962" t="str">
        <f t="shared" si="108"/>
        <v/>
      </c>
    </row>
    <row r="6963" spans="1:1" x14ac:dyDescent="0.25">
      <c r="A6963" t="str">
        <f t="shared" si="108"/>
        <v/>
      </c>
    </row>
    <row r="6964" spans="1:1" x14ac:dyDescent="0.25">
      <c r="A6964" t="str">
        <f t="shared" si="108"/>
        <v/>
      </c>
    </row>
    <row r="6965" spans="1:1" x14ac:dyDescent="0.25">
      <c r="A6965" t="str">
        <f t="shared" si="108"/>
        <v/>
      </c>
    </row>
    <row r="6966" spans="1:1" x14ac:dyDescent="0.25">
      <c r="A6966" t="str">
        <f t="shared" si="108"/>
        <v/>
      </c>
    </row>
    <row r="6967" spans="1:1" x14ac:dyDescent="0.25">
      <c r="A6967" t="str">
        <f t="shared" si="108"/>
        <v/>
      </c>
    </row>
    <row r="6968" spans="1:1" x14ac:dyDescent="0.25">
      <c r="A6968" t="str">
        <f t="shared" si="108"/>
        <v/>
      </c>
    </row>
    <row r="6969" spans="1:1" x14ac:dyDescent="0.25">
      <c r="A6969" t="str">
        <f t="shared" si="108"/>
        <v/>
      </c>
    </row>
    <row r="6970" spans="1:1" x14ac:dyDescent="0.25">
      <c r="A6970" t="str">
        <f t="shared" si="108"/>
        <v/>
      </c>
    </row>
    <row r="6971" spans="1:1" x14ac:dyDescent="0.25">
      <c r="A6971" t="str">
        <f t="shared" si="108"/>
        <v/>
      </c>
    </row>
    <row r="6972" spans="1:1" x14ac:dyDescent="0.25">
      <c r="A6972" t="str">
        <f t="shared" si="108"/>
        <v/>
      </c>
    </row>
    <row r="6973" spans="1:1" x14ac:dyDescent="0.25">
      <c r="A6973" t="str">
        <f t="shared" si="108"/>
        <v/>
      </c>
    </row>
    <row r="6974" spans="1:1" x14ac:dyDescent="0.25">
      <c r="A6974" t="str">
        <f t="shared" si="108"/>
        <v/>
      </c>
    </row>
    <row r="6975" spans="1:1" x14ac:dyDescent="0.25">
      <c r="A6975" t="str">
        <f t="shared" si="108"/>
        <v/>
      </c>
    </row>
    <row r="6976" spans="1:1" x14ac:dyDescent="0.25">
      <c r="A6976" t="str">
        <f t="shared" si="108"/>
        <v/>
      </c>
    </row>
    <row r="6977" spans="1:1" x14ac:dyDescent="0.25">
      <c r="A6977" t="str">
        <f t="shared" si="108"/>
        <v/>
      </c>
    </row>
    <row r="6978" spans="1:1" x14ac:dyDescent="0.25">
      <c r="A6978" t="str">
        <f t="shared" si="108"/>
        <v/>
      </c>
    </row>
    <row r="6979" spans="1:1" x14ac:dyDescent="0.25">
      <c r="A6979" t="str">
        <f t="shared" ref="A6979:A7042" si="109">CONCATENATE(B6979,C6979,D6979,E6979)</f>
        <v/>
      </c>
    </row>
    <row r="6980" spans="1:1" x14ac:dyDescent="0.25">
      <c r="A6980" t="str">
        <f t="shared" si="109"/>
        <v/>
      </c>
    </row>
    <row r="6981" spans="1:1" x14ac:dyDescent="0.25">
      <c r="A6981" t="str">
        <f t="shared" si="109"/>
        <v/>
      </c>
    </row>
    <row r="6982" spans="1:1" x14ac:dyDescent="0.25">
      <c r="A6982" t="str">
        <f t="shared" si="109"/>
        <v/>
      </c>
    </row>
    <row r="6983" spans="1:1" x14ac:dyDescent="0.25">
      <c r="A6983" t="str">
        <f t="shared" si="109"/>
        <v/>
      </c>
    </row>
    <row r="6984" spans="1:1" x14ac:dyDescent="0.25">
      <c r="A6984" t="str">
        <f t="shared" si="109"/>
        <v/>
      </c>
    </row>
    <row r="6985" spans="1:1" x14ac:dyDescent="0.25">
      <c r="A6985" t="str">
        <f t="shared" si="109"/>
        <v/>
      </c>
    </row>
    <row r="6986" spans="1:1" x14ac:dyDescent="0.25">
      <c r="A6986" t="str">
        <f t="shared" si="109"/>
        <v/>
      </c>
    </row>
    <row r="6987" spans="1:1" x14ac:dyDescent="0.25">
      <c r="A6987" t="str">
        <f t="shared" si="109"/>
        <v/>
      </c>
    </row>
    <row r="6988" spans="1:1" x14ac:dyDescent="0.25">
      <c r="A6988" t="str">
        <f t="shared" si="109"/>
        <v/>
      </c>
    </row>
    <row r="6989" spans="1:1" x14ac:dyDescent="0.25">
      <c r="A6989" t="str">
        <f t="shared" si="109"/>
        <v/>
      </c>
    </row>
    <row r="6990" spans="1:1" x14ac:dyDescent="0.25">
      <c r="A6990" t="str">
        <f t="shared" si="109"/>
        <v/>
      </c>
    </row>
    <row r="6991" spans="1:1" x14ac:dyDescent="0.25">
      <c r="A6991" t="str">
        <f t="shared" si="109"/>
        <v/>
      </c>
    </row>
    <row r="6992" spans="1:1" x14ac:dyDescent="0.25">
      <c r="A6992" t="str">
        <f t="shared" si="109"/>
        <v/>
      </c>
    </row>
    <row r="6993" spans="1:1" x14ac:dyDescent="0.25">
      <c r="A6993" t="str">
        <f t="shared" si="109"/>
        <v/>
      </c>
    </row>
    <row r="6994" spans="1:1" x14ac:dyDescent="0.25">
      <c r="A6994" t="str">
        <f t="shared" si="109"/>
        <v/>
      </c>
    </row>
    <row r="6995" spans="1:1" x14ac:dyDescent="0.25">
      <c r="A6995" t="str">
        <f t="shared" si="109"/>
        <v/>
      </c>
    </row>
    <row r="6996" spans="1:1" x14ac:dyDescent="0.25">
      <c r="A6996" t="str">
        <f t="shared" si="109"/>
        <v/>
      </c>
    </row>
    <row r="6997" spans="1:1" x14ac:dyDescent="0.25">
      <c r="A6997" t="str">
        <f t="shared" si="109"/>
        <v/>
      </c>
    </row>
    <row r="6998" spans="1:1" x14ac:dyDescent="0.25">
      <c r="A6998" t="str">
        <f t="shared" si="109"/>
        <v/>
      </c>
    </row>
    <row r="6999" spans="1:1" x14ac:dyDescent="0.25">
      <c r="A6999" t="str">
        <f t="shared" si="109"/>
        <v/>
      </c>
    </row>
    <row r="7000" spans="1:1" x14ac:dyDescent="0.25">
      <c r="A7000" t="str">
        <f t="shared" si="109"/>
        <v/>
      </c>
    </row>
    <row r="7001" spans="1:1" x14ac:dyDescent="0.25">
      <c r="A7001" t="str">
        <f t="shared" si="109"/>
        <v/>
      </c>
    </row>
    <row r="7002" spans="1:1" x14ac:dyDescent="0.25">
      <c r="A7002" t="str">
        <f t="shared" si="109"/>
        <v/>
      </c>
    </row>
    <row r="7003" spans="1:1" x14ac:dyDescent="0.25">
      <c r="A7003" t="str">
        <f t="shared" si="109"/>
        <v/>
      </c>
    </row>
    <row r="7004" spans="1:1" x14ac:dyDescent="0.25">
      <c r="A7004" t="str">
        <f t="shared" si="109"/>
        <v/>
      </c>
    </row>
    <row r="7005" spans="1:1" x14ac:dyDescent="0.25">
      <c r="A7005" t="str">
        <f t="shared" si="109"/>
        <v/>
      </c>
    </row>
    <row r="7006" spans="1:1" x14ac:dyDescent="0.25">
      <c r="A7006" t="str">
        <f t="shared" si="109"/>
        <v/>
      </c>
    </row>
    <row r="7007" spans="1:1" x14ac:dyDescent="0.25">
      <c r="A7007" t="str">
        <f t="shared" si="109"/>
        <v/>
      </c>
    </row>
    <row r="7008" spans="1:1" x14ac:dyDescent="0.25">
      <c r="A7008" t="str">
        <f t="shared" si="109"/>
        <v/>
      </c>
    </row>
    <row r="7009" spans="1:1" x14ac:dyDescent="0.25">
      <c r="A7009" t="str">
        <f t="shared" si="109"/>
        <v/>
      </c>
    </row>
    <row r="7010" spans="1:1" x14ac:dyDescent="0.25">
      <c r="A7010" t="str">
        <f t="shared" si="109"/>
        <v/>
      </c>
    </row>
    <row r="7011" spans="1:1" x14ac:dyDescent="0.25">
      <c r="A7011" t="str">
        <f t="shared" si="109"/>
        <v/>
      </c>
    </row>
    <row r="7012" spans="1:1" x14ac:dyDescent="0.25">
      <c r="A7012" t="str">
        <f t="shared" si="109"/>
        <v/>
      </c>
    </row>
    <row r="7013" spans="1:1" x14ac:dyDescent="0.25">
      <c r="A7013" t="str">
        <f t="shared" si="109"/>
        <v/>
      </c>
    </row>
    <row r="7014" spans="1:1" x14ac:dyDescent="0.25">
      <c r="A7014" t="str">
        <f t="shared" si="109"/>
        <v/>
      </c>
    </row>
    <row r="7015" spans="1:1" x14ac:dyDescent="0.25">
      <c r="A7015" t="str">
        <f t="shared" si="109"/>
        <v/>
      </c>
    </row>
    <row r="7016" spans="1:1" x14ac:dyDescent="0.25">
      <c r="A7016" t="str">
        <f t="shared" si="109"/>
        <v/>
      </c>
    </row>
    <row r="7017" spans="1:1" x14ac:dyDescent="0.25">
      <c r="A7017" t="str">
        <f t="shared" si="109"/>
        <v/>
      </c>
    </row>
    <row r="7018" spans="1:1" x14ac:dyDescent="0.25">
      <c r="A7018" t="str">
        <f t="shared" si="109"/>
        <v/>
      </c>
    </row>
    <row r="7019" spans="1:1" x14ac:dyDescent="0.25">
      <c r="A7019" t="str">
        <f t="shared" si="109"/>
        <v/>
      </c>
    </row>
    <row r="7020" spans="1:1" x14ac:dyDescent="0.25">
      <c r="A7020" t="str">
        <f t="shared" si="109"/>
        <v/>
      </c>
    </row>
    <row r="7021" spans="1:1" x14ac:dyDescent="0.25">
      <c r="A7021" t="str">
        <f t="shared" si="109"/>
        <v/>
      </c>
    </row>
    <row r="7022" spans="1:1" x14ac:dyDescent="0.25">
      <c r="A7022" t="str">
        <f t="shared" si="109"/>
        <v/>
      </c>
    </row>
    <row r="7023" spans="1:1" x14ac:dyDescent="0.25">
      <c r="A7023" t="str">
        <f t="shared" si="109"/>
        <v/>
      </c>
    </row>
    <row r="7024" spans="1:1" x14ac:dyDescent="0.25">
      <c r="A7024" t="str">
        <f t="shared" si="109"/>
        <v/>
      </c>
    </row>
    <row r="7025" spans="1:1" x14ac:dyDescent="0.25">
      <c r="A7025" t="str">
        <f t="shared" si="109"/>
        <v/>
      </c>
    </row>
    <row r="7026" spans="1:1" x14ac:dyDescent="0.25">
      <c r="A7026" t="str">
        <f t="shared" si="109"/>
        <v/>
      </c>
    </row>
    <row r="7027" spans="1:1" x14ac:dyDescent="0.25">
      <c r="A7027" t="str">
        <f t="shared" si="109"/>
        <v/>
      </c>
    </row>
    <row r="7028" spans="1:1" x14ac:dyDescent="0.25">
      <c r="A7028" t="str">
        <f t="shared" si="109"/>
        <v/>
      </c>
    </row>
    <row r="7029" spans="1:1" x14ac:dyDescent="0.25">
      <c r="A7029" t="str">
        <f t="shared" si="109"/>
        <v/>
      </c>
    </row>
    <row r="7030" spans="1:1" x14ac:dyDescent="0.25">
      <c r="A7030" t="str">
        <f t="shared" si="109"/>
        <v/>
      </c>
    </row>
    <row r="7031" spans="1:1" x14ac:dyDescent="0.25">
      <c r="A7031" t="str">
        <f t="shared" si="109"/>
        <v/>
      </c>
    </row>
    <row r="7032" spans="1:1" x14ac:dyDescent="0.25">
      <c r="A7032" t="str">
        <f t="shared" si="109"/>
        <v/>
      </c>
    </row>
    <row r="7033" spans="1:1" x14ac:dyDescent="0.25">
      <c r="A7033" t="str">
        <f t="shared" si="109"/>
        <v/>
      </c>
    </row>
    <row r="7034" spans="1:1" x14ac:dyDescent="0.25">
      <c r="A7034" t="str">
        <f t="shared" si="109"/>
        <v/>
      </c>
    </row>
    <row r="7035" spans="1:1" x14ac:dyDescent="0.25">
      <c r="A7035" t="str">
        <f t="shared" si="109"/>
        <v/>
      </c>
    </row>
    <row r="7036" spans="1:1" x14ac:dyDescent="0.25">
      <c r="A7036" t="str">
        <f t="shared" si="109"/>
        <v/>
      </c>
    </row>
    <row r="7037" spans="1:1" x14ac:dyDescent="0.25">
      <c r="A7037" t="str">
        <f t="shared" si="109"/>
        <v/>
      </c>
    </row>
    <row r="7038" spans="1:1" x14ac:dyDescent="0.25">
      <c r="A7038" t="str">
        <f t="shared" si="109"/>
        <v/>
      </c>
    </row>
    <row r="7039" spans="1:1" x14ac:dyDescent="0.25">
      <c r="A7039" t="str">
        <f t="shared" si="109"/>
        <v/>
      </c>
    </row>
    <row r="7040" spans="1:1" x14ac:dyDescent="0.25">
      <c r="A7040" t="str">
        <f t="shared" si="109"/>
        <v/>
      </c>
    </row>
    <row r="7041" spans="1:1" x14ac:dyDescent="0.25">
      <c r="A7041" t="str">
        <f t="shared" si="109"/>
        <v/>
      </c>
    </row>
    <row r="7042" spans="1:1" x14ac:dyDescent="0.25">
      <c r="A7042" t="str">
        <f t="shared" si="109"/>
        <v/>
      </c>
    </row>
    <row r="7043" spans="1:1" x14ac:dyDescent="0.25">
      <c r="A7043" t="str">
        <f t="shared" ref="A7043:A7106" si="110">CONCATENATE(B7043,C7043,D7043,E7043)</f>
        <v/>
      </c>
    </row>
    <row r="7044" spans="1:1" x14ac:dyDescent="0.25">
      <c r="A7044" t="str">
        <f t="shared" si="110"/>
        <v/>
      </c>
    </row>
    <row r="7045" spans="1:1" x14ac:dyDescent="0.25">
      <c r="A7045" t="str">
        <f t="shared" si="110"/>
        <v/>
      </c>
    </row>
    <row r="7046" spans="1:1" x14ac:dyDescent="0.25">
      <c r="A7046" t="str">
        <f t="shared" si="110"/>
        <v/>
      </c>
    </row>
    <row r="7047" spans="1:1" x14ac:dyDescent="0.25">
      <c r="A7047" t="str">
        <f t="shared" si="110"/>
        <v/>
      </c>
    </row>
    <row r="7048" spans="1:1" x14ac:dyDescent="0.25">
      <c r="A7048" t="str">
        <f t="shared" si="110"/>
        <v/>
      </c>
    </row>
    <row r="7049" spans="1:1" x14ac:dyDescent="0.25">
      <c r="A7049" t="str">
        <f t="shared" si="110"/>
        <v/>
      </c>
    </row>
    <row r="7050" spans="1:1" x14ac:dyDescent="0.25">
      <c r="A7050" t="str">
        <f t="shared" si="110"/>
        <v/>
      </c>
    </row>
    <row r="7051" spans="1:1" x14ac:dyDescent="0.25">
      <c r="A7051" t="str">
        <f t="shared" si="110"/>
        <v/>
      </c>
    </row>
    <row r="7052" spans="1:1" x14ac:dyDescent="0.25">
      <c r="A7052" t="str">
        <f t="shared" si="110"/>
        <v/>
      </c>
    </row>
    <row r="7053" spans="1:1" x14ac:dyDescent="0.25">
      <c r="A7053" t="str">
        <f t="shared" si="110"/>
        <v/>
      </c>
    </row>
    <row r="7054" spans="1:1" x14ac:dyDescent="0.25">
      <c r="A7054" t="str">
        <f t="shared" si="110"/>
        <v/>
      </c>
    </row>
    <row r="7055" spans="1:1" x14ac:dyDescent="0.25">
      <c r="A7055" t="str">
        <f t="shared" si="110"/>
        <v/>
      </c>
    </row>
    <row r="7056" spans="1:1" x14ac:dyDescent="0.25">
      <c r="A7056" t="str">
        <f t="shared" si="110"/>
        <v/>
      </c>
    </row>
    <row r="7057" spans="1:1" x14ac:dyDescent="0.25">
      <c r="A7057" t="str">
        <f t="shared" si="110"/>
        <v/>
      </c>
    </row>
    <row r="7058" spans="1:1" x14ac:dyDescent="0.25">
      <c r="A7058" t="str">
        <f t="shared" si="110"/>
        <v/>
      </c>
    </row>
    <row r="7059" spans="1:1" x14ac:dyDescent="0.25">
      <c r="A7059" t="str">
        <f t="shared" si="110"/>
        <v/>
      </c>
    </row>
    <row r="7060" spans="1:1" x14ac:dyDescent="0.25">
      <c r="A7060" t="str">
        <f t="shared" si="110"/>
        <v/>
      </c>
    </row>
    <row r="7061" spans="1:1" x14ac:dyDescent="0.25">
      <c r="A7061" t="str">
        <f t="shared" si="110"/>
        <v/>
      </c>
    </row>
    <row r="7062" spans="1:1" x14ac:dyDescent="0.25">
      <c r="A7062" t="str">
        <f t="shared" si="110"/>
        <v/>
      </c>
    </row>
    <row r="7063" spans="1:1" x14ac:dyDescent="0.25">
      <c r="A7063" t="str">
        <f t="shared" si="110"/>
        <v/>
      </c>
    </row>
    <row r="7064" spans="1:1" x14ac:dyDescent="0.25">
      <c r="A7064" t="str">
        <f t="shared" si="110"/>
        <v/>
      </c>
    </row>
    <row r="7065" spans="1:1" x14ac:dyDescent="0.25">
      <c r="A7065" t="str">
        <f t="shared" si="110"/>
        <v/>
      </c>
    </row>
    <row r="7066" spans="1:1" x14ac:dyDescent="0.25">
      <c r="A7066" t="str">
        <f t="shared" si="110"/>
        <v/>
      </c>
    </row>
    <row r="7067" spans="1:1" x14ac:dyDescent="0.25">
      <c r="A7067" t="str">
        <f t="shared" si="110"/>
        <v/>
      </c>
    </row>
    <row r="7068" spans="1:1" x14ac:dyDescent="0.25">
      <c r="A7068" t="str">
        <f t="shared" si="110"/>
        <v/>
      </c>
    </row>
    <row r="7069" spans="1:1" x14ac:dyDescent="0.25">
      <c r="A7069" t="str">
        <f t="shared" si="110"/>
        <v/>
      </c>
    </row>
    <row r="7070" spans="1:1" x14ac:dyDescent="0.25">
      <c r="A7070" t="str">
        <f t="shared" si="110"/>
        <v/>
      </c>
    </row>
    <row r="7071" spans="1:1" x14ac:dyDescent="0.25">
      <c r="A7071" t="str">
        <f t="shared" si="110"/>
        <v/>
      </c>
    </row>
    <row r="7072" spans="1:1" x14ac:dyDescent="0.25">
      <c r="A7072" t="str">
        <f t="shared" si="110"/>
        <v/>
      </c>
    </row>
    <row r="7073" spans="1:1" x14ac:dyDescent="0.25">
      <c r="A7073" t="str">
        <f t="shared" si="110"/>
        <v/>
      </c>
    </row>
    <row r="7074" spans="1:1" x14ac:dyDescent="0.25">
      <c r="A7074" t="str">
        <f t="shared" si="110"/>
        <v/>
      </c>
    </row>
    <row r="7075" spans="1:1" x14ac:dyDescent="0.25">
      <c r="A7075" t="str">
        <f t="shared" si="110"/>
        <v/>
      </c>
    </row>
    <row r="7076" spans="1:1" x14ac:dyDescent="0.25">
      <c r="A7076" t="str">
        <f t="shared" si="110"/>
        <v/>
      </c>
    </row>
    <row r="7077" spans="1:1" x14ac:dyDescent="0.25">
      <c r="A7077" t="str">
        <f t="shared" si="110"/>
        <v/>
      </c>
    </row>
    <row r="7078" spans="1:1" x14ac:dyDescent="0.25">
      <c r="A7078" t="str">
        <f t="shared" si="110"/>
        <v/>
      </c>
    </row>
    <row r="7079" spans="1:1" x14ac:dyDescent="0.25">
      <c r="A7079" t="str">
        <f t="shared" si="110"/>
        <v/>
      </c>
    </row>
    <row r="7080" spans="1:1" x14ac:dyDescent="0.25">
      <c r="A7080" t="str">
        <f t="shared" si="110"/>
        <v/>
      </c>
    </row>
    <row r="7081" spans="1:1" x14ac:dyDescent="0.25">
      <c r="A7081" t="str">
        <f t="shared" si="110"/>
        <v/>
      </c>
    </row>
    <row r="7082" spans="1:1" x14ac:dyDescent="0.25">
      <c r="A7082" t="str">
        <f t="shared" si="110"/>
        <v/>
      </c>
    </row>
    <row r="7083" spans="1:1" x14ac:dyDescent="0.25">
      <c r="A7083" t="str">
        <f t="shared" si="110"/>
        <v/>
      </c>
    </row>
    <row r="7084" spans="1:1" x14ac:dyDescent="0.25">
      <c r="A7084" t="str">
        <f t="shared" si="110"/>
        <v/>
      </c>
    </row>
    <row r="7085" spans="1:1" x14ac:dyDescent="0.25">
      <c r="A7085" t="str">
        <f t="shared" si="110"/>
        <v/>
      </c>
    </row>
    <row r="7086" spans="1:1" x14ac:dyDescent="0.25">
      <c r="A7086" t="str">
        <f t="shared" si="110"/>
        <v/>
      </c>
    </row>
    <row r="7087" spans="1:1" x14ac:dyDescent="0.25">
      <c r="A7087" t="str">
        <f t="shared" si="110"/>
        <v/>
      </c>
    </row>
    <row r="7088" spans="1:1" x14ac:dyDescent="0.25">
      <c r="A7088" t="str">
        <f t="shared" si="110"/>
        <v/>
      </c>
    </row>
    <row r="7089" spans="1:1" x14ac:dyDescent="0.25">
      <c r="A7089" t="str">
        <f t="shared" si="110"/>
        <v/>
      </c>
    </row>
    <row r="7090" spans="1:1" x14ac:dyDescent="0.25">
      <c r="A7090" t="str">
        <f t="shared" si="110"/>
        <v/>
      </c>
    </row>
    <row r="7091" spans="1:1" x14ac:dyDescent="0.25">
      <c r="A7091" t="str">
        <f t="shared" si="110"/>
        <v/>
      </c>
    </row>
    <row r="7092" spans="1:1" x14ac:dyDescent="0.25">
      <c r="A7092" t="str">
        <f t="shared" si="110"/>
        <v/>
      </c>
    </row>
    <row r="7093" spans="1:1" x14ac:dyDescent="0.25">
      <c r="A7093" t="str">
        <f t="shared" si="110"/>
        <v/>
      </c>
    </row>
    <row r="7094" spans="1:1" x14ac:dyDescent="0.25">
      <c r="A7094" t="str">
        <f t="shared" si="110"/>
        <v/>
      </c>
    </row>
    <row r="7095" spans="1:1" x14ac:dyDescent="0.25">
      <c r="A7095" t="str">
        <f t="shared" si="110"/>
        <v/>
      </c>
    </row>
    <row r="7096" spans="1:1" x14ac:dyDescent="0.25">
      <c r="A7096" t="str">
        <f t="shared" si="110"/>
        <v/>
      </c>
    </row>
    <row r="7097" spans="1:1" x14ac:dyDescent="0.25">
      <c r="A7097" t="str">
        <f t="shared" si="110"/>
        <v/>
      </c>
    </row>
    <row r="7098" spans="1:1" x14ac:dyDescent="0.25">
      <c r="A7098" t="str">
        <f t="shared" si="110"/>
        <v/>
      </c>
    </row>
    <row r="7099" spans="1:1" x14ac:dyDescent="0.25">
      <c r="A7099" t="str">
        <f t="shared" si="110"/>
        <v/>
      </c>
    </row>
    <row r="7100" spans="1:1" x14ac:dyDescent="0.25">
      <c r="A7100" t="str">
        <f t="shared" si="110"/>
        <v/>
      </c>
    </row>
    <row r="7101" spans="1:1" x14ac:dyDescent="0.25">
      <c r="A7101" t="str">
        <f t="shared" si="110"/>
        <v/>
      </c>
    </row>
    <row r="7102" spans="1:1" x14ac:dyDescent="0.25">
      <c r="A7102" t="str">
        <f t="shared" si="110"/>
        <v/>
      </c>
    </row>
    <row r="7103" spans="1:1" x14ac:dyDescent="0.25">
      <c r="A7103" t="str">
        <f t="shared" si="110"/>
        <v/>
      </c>
    </row>
    <row r="7104" spans="1:1" x14ac:dyDescent="0.25">
      <c r="A7104" t="str">
        <f t="shared" si="110"/>
        <v/>
      </c>
    </row>
    <row r="7105" spans="1:1" x14ac:dyDescent="0.25">
      <c r="A7105" t="str">
        <f t="shared" si="110"/>
        <v/>
      </c>
    </row>
    <row r="7106" spans="1:1" x14ac:dyDescent="0.25">
      <c r="A7106" t="str">
        <f t="shared" si="110"/>
        <v/>
      </c>
    </row>
    <row r="7107" spans="1:1" x14ac:dyDescent="0.25">
      <c r="A7107" t="str">
        <f t="shared" ref="A7107:A7170" si="111">CONCATENATE(B7107,C7107,D7107,E7107)</f>
        <v/>
      </c>
    </row>
    <row r="7108" spans="1:1" x14ac:dyDescent="0.25">
      <c r="A7108" t="str">
        <f t="shared" si="111"/>
        <v/>
      </c>
    </row>
    <row r="7109" spans="1:1" x14ac:dyDescent="0.25">
      <c r="A7109" t="str">
        <f t="shared" si="111"/>
        <v/>
      </c>
    </row>
    <row r="7110" spans="1:1" x14ac:dyDescent="0.25">
      <c r="A7110" t="str">
        <f t="shared" si="111"/>
        <v/>
      </c>
    </row>
    <row r="7111" spans="1:1" x14ac:dyDescent="0.25">
      <c r="A7111" t="str">
        <f t="shared" si="111"/>
        <v/>
      </c>
    </row>
    <row r="7112" spans="1:1" x14ac:dyDescent="0.25">
      <c r="A7112" t="str">
        <f t="shared" si="111"/>
        <v/>
      </c>
    </row>
    <row r="7113" spans="1:1" x14ac:dyDescent="0.25">
      <c r="A7113" t="str">
        <f t="shared" si="111"/>
        <v/>
      </c>
    </row>
    <row r="7114" spans="1:1" x14ac:dyDescent="0.25">
      <c r="A7114" t="str">
        <f t="shared" si="111"/>
        <v/>
      </c>
    </row>
    <row r="7115" spans="1:1" x14ac:dyDescent="0.25">
      <c r="A7115" t="str">
        <f t="shared" si="111"/>
        <v/>
      </c>
    </row>
    <row r="7116" spans="1:1" x14ac:dyDescent="0.25">
      <c r="A7116" t="str">
        <f t="shared" si="111"/>
        <v/>
      </c>
    </row>
    <row r="7117" spans="1:1" x14ac:dyDescent="0.25">
      <c r="A7117" t="str">
        <f t="shared" si="111"/>
        <v/>
      </c>
    </row>
    <row r="7118" spans="1:1" x14ac:dyDescent="0.25">
      <c r="A7118" t="str">
        <f t="shared" si="111"/>
        <v/>
      </c>
    </row>
    <row r="7119" spans="1:1" x14ac:dyDescent="0.25">
      <c r="A7119" t="str">
        <f t="shared" si="111"/>
        <v/>
      </c>
    </row>
    <row r="7120" spans="1:1" x14ac:dyDescent="0.25">
      <c r="A7120" t="str">
        <f t="shared" si="111"/>
        <v/>
      </c>
    </row>
    <row r="7121" spans="1:1" x14ac:dyDescent="0.25">
      <c r="A7121" t="str">
        <f t="shared" si="111"/>
        <v/>
      </c>
    </row>
    <row r="7122" spans="1:1" x14ac:dyDescent="0.25">
      <c r="A7122" t="str">
        <f t="shared" si="111"/>
        <v/>
      </c>
    </row>
    <row r="7123" spans="1:1" x14ac:dyDescent="0.25">
      <c r="A7123" t="str">
        <f t="shared" si="111"/>
        <v/>
      </c>
    </row>
    <row r="7124" spans="1:1" x14ac:dyDescent="0.25">
      <c r="A7124" t="str">
        <f t="shared" si="111"/>
        <v/>
      </c>
    </row>
    <row r="7125" spans="1:1" x14ac:dyDescent="0.25">
      <c r="A7125" t="str">
        <f t="shared" si="111"/>
        <v/>
      </c>
    </row>
    <row r="7126" spans="1:1" x14ac:dyDescent="0.25">
      <c r="A7126" t="str">
        <f t="shared" si="111"/>
        <v/>
      </c>
    </row>
    <row r="7127" spans="1:1" x14ac:dyDescent="0.25">
      <c r="A7127" t="str">
        <f t="shared" si="111"/>
        <v/>
      </c>
    </row>
    <row r="7128" spans="1:1" x14ac:dyDescent="0.25">
      <c r="A7128" t="str">
        <f t="shared" si="111"/>
        <v/>
      </c>
    </row>
    <row r="7129" spans="1:1" x14ac:dyDescent="0.25">
      <c r="A7129" t="str">
        <f t="shared" si="111"/>
        <v/>
      </c>
    </row>
    <row r="7130" spans="1:1" x14ac:dyDescent="0.25">
      <c r="A7130" t="str">
        <f t="shared" si="111"/>
        <v/>
      </c>
    </row>
    <row r="7131" spans="1:1" x14ac:dyDescent="0.25">
      <c r="A7131" t="str">
        <f t="shared" si="111"/>
        <v/>
      </c>
    </row>
    <row r="7132" spans="1:1" x14ac:dyDescent="0.25">
      <c r="A7132" t="str">
        <f t="shared" si="111"/>
        <v/>
      </c>
    </row>
    <row r="7133" spans="1:1" x14ac:dyDescent="0.25">
      <c r="A7133" t="str">
        <f t="shared" si="111"/>
        <v/>
      </c>
    </row>
    <row r="7134" spans="1:1" x14ac:dyDescent="0.25">
      <c r="A7134" t="str">
        <f t="shared" si="111"/>
        <v/>
      </c>
    </row>
    <row r="7135" spans="1:1" x14ac:dyDescent="0.25">
      <c r="A7135" t="str">
        <f t="shared" si="111"/>
        <v/>
      </c>
    </row>
    <row r="7136" spans="1:1" x14ac:dyDescent="0.25">
      <c r="A7136" t="str">
        <f t="shared" si="111"/>
        <v/>
      </c>
    </row>
    <row r="7137" spans="1:1" x14ac:dyDescent="0.25">
      <c r="A7137" t="str">
        <f t="shared" si="111"/>
        <v/>
      </c>
    </row>
    <row r="7138" spans="1:1" x14ac:dyDescent="0.25">
      <c r="A7138" t="str">
        <f t="shared" si="111"/>
        <v/>
      </c>
    </row>
    <row r="7139" spans="1:1" x14ac:dyDescent="0.25">
      <c r="A7139" t="str">
        <f t="shared" si="111"/>
        <v/>
      </c>
    </row>
    <row r="7140" spans="1:1" x14ac:dyDescent="0.25">
      <c r="A7140" t="str">
        <f t="shared" si="111"/>
        <v/>
      </c>
    </row>
    <row r="7141" spans="1:1" x14ac:dyDescent="0.25">
      <c r="A7141" t="str">
        <f t="shared" si="111"/>
        <v/>
      </c>
    </row>
    <row r="7142" spans="1:1" x14ac:dyDescent="0.25">
      <c r="A7142" t="str">
        <f t="shared" si="111"/>
        <v/>
      </c>
    </row>
    <row r="7143" spans="1:1" x14ac:dyDescent="0.25">
      <c r="A7143" t="str">
        <f t="shared" si="111"/>
        <v/>
      </c>
    </row>
    <row r="7144" spans="1:1" x14ac:dyDescent="0.25">
      <c r="A7144" t="str">
        <f t="shared" si="111"/>
        <v/>
      </c>
    </row>
    <row r="7145" spans="1:1" x14ac:dyDescent="0.25">
      <c r="A7145" t="str">
        <f t="shared" si="111"/>
        <v/>
      </c>
    </row>
    <row r="7146" spans="1:1" x14ac:dyDescent="0.25">
      <c r="A7146" t="str">
        <f t="shared" si="111"/>
        <v/>
      </c>
    </row>
    <row r="7147" spans="1:1" x14ac:dyDescent="0.25">
      <c r="A7147" t="str">
        <f t="shared" si="111"/>
        <v/>
      </c>
    </row>
    <row r="7148" spans="1:1" x14ac:dyDescent="0.25">
      <c r="A7148" t="str">
        <f t="shared" si="111"/>
        <v/>
      </c>
    </row>
    <row r="7149" spans="1:1" x14ac:dyDescent="0.25">
      <c r="A7149" t="str">
        <f t="shared" si="111"/>
        <v/>
      </c>
    </row>
    <row r="7150" spans="1:1" x14ac:dyDescent="0.25">
      <c r="A7150" t="str">
        <f t="shared" si="111"/>
        <v/>
      </c>
    </row>
    <row r="7151" spans="1:1" x14ac:dyDescent="0.25">
      <c r="A7151" t="str">
        <f t="shared" si="111"/>
        <v/>
      </c>
    </row>
    <row r="7152" spans="1:1" x14ac:dyDescent="0.25">
      <c r="A7152" t="str">
        <f t="shared" si="111"/>
        <v/>
      </c>
    </row>
    <row r="7153" spans="1:1" x14ac:dyDescent="0.25">
      <c r="A7153" t="str">
        <f t="shared" si="111"/>
        <v/>
      </c>
    </row>
    <row r="7154" spans="1:1" x14ac:dyDescent="0.25">
      <c r="A7154" t="str">
        <f t="shared" si="111"/>
        <v/>
      </c>
    </row>
    <row r="7155" spans="1:1" x14ac:dyDescent="0.25">
      <c r="A7155" t="str">
        <f t="shared" si="111"/>
        <v/>
      </c>
    </row>
    <row r="7156" spans="1:1" x14ac:dyDescent="0.25">
      <c r="A7156" t="str">
        <f t="shared" si="111"/>
        <v/>
      </c>
    </row>
    <row r="7157" spans="1:1" x14ac:dyDescent="0.25">
      <c r="A7157" t="str">
        <f t="shared" si="111"/>
        <v/>
      </c>
    </row>
    <row r="7158" spans="1:1" x14ac:dyDescent="0.25">
      <c r="A7158" t="str">
        <f t="shared" si="111"/>
        <v/>
      </c>
    </row>
    <row r="7159" spans="1:1" x14ac:dyDescent="0.25">
      <c r="A7159" t="str">
        <f t="shared" si="111"/>
        <v/>
      </c>
    </row>
    <row r="7160" spans="1:1" x14ac:dyDescent="0.25">
      <c r="A7160" t="str">
        <f t="shared" si="111"/>
        <v/>
      </c>
    </row>
    <row r="7161" spans="1:1" x14ac:dyDescent="0.25">
      <c r="A7161" t="str">
        <f t="shared" si="111"/>
        <v/>
      </c>
    </row>
    <row r="7162" spans="1:1" x14ac:dyDescent="0.25">
      <c r="A7162" t="str">
        <f t="shared" si="111"/>
        <v/>
      </c>
    </row>
    <row r="7163" spans="1:1" x14ac:dyDescent="0.25">
      <c r="A7163" t="str">
        <f t="shared" si="111"/>
        <v/>
      </c>
    </row>
    <row r="7164" spans="1:1" x14ac:dyDescent="0.25">
      <c r="A7164" t="str">
        <f t="shared" si="111"/>
        <v/>
      </c>
    </row>
    <row r="7165" spans="1:1" x14ac:dyDescent="0.25">
      <c r="A7165" t="str">
        <f t="shared" si="111"/>
        <v/>
      </c>
    </row>
    <row r="7166" spans="1:1" x14ac:dyDescent="0.25">
      <c r="A7166" t="str">
        <f t="shared" si="111"/>
        <v/>
      </c>
    </row>
    <row r="7167" spans="1:1" x14ac:dyDescent="0.25">
      <c r="A7167" t="str">
        <f t="shared" si="111"/>
        <v/>
      </c>
    </row>
    <row r="7168" spans="1:1" x14ac:dyDescent="0.25">
      <c r="A7168" t="str">
        <f t="shared" si="111"/>
        <v/>
      </c>
    </row>
    <row r="7169" spans="1:1" x14ac:dyDescent="0.25">
      <c r="A7169" t="str">
        <f t="shared" si="111"/>
        <v/>
      </c>
    </row>
    <row r="7170" spans="1:1" x14ac:dyDescent="0.25">
      <c r="A7170" t="str">
        <f t="shared" si="111"/>
        <v/>
      </c>
    </row>
    <row r="7171" spans="1:1" x14ac:dyDescent="0.25">
      <c r="A7171" t="str">
        <f t="shared" ref="A7171:A7234" si="112">CONCATENATE(B7171,C7171,D7171,E7171)</f>
        <v/>
      </c>
    </row>
    <row r="7172" spans="1:1" x14ac:dyDescent="0.25">
      <c r="A7172" t="str">
        <f t="shared" si="112"/>
        <v/>
      </c>
    </row>
    <row r="7173" spans="1:1" x14ac:dyDescent="0.25">
      <c r="A7173" t="str">
        <f t="shared" si="112"/>
        <v/>
      </c>
    </row>
    <row r="7174" spans="1:1" x14ac:dyDescent="0.25">
      <c r="A7174" t="str">
        <f t="shared" si="112"/>
        <v/>
      </c>
    </row>
    <row r="7175" spans="1:1" x14ac:dyDescent="0.25">
      <c r="A7175" t="str">
        <f t="shared" si="112"/>
        <v/>
      </c>
    </row>
    <row r="7176" spans="1:1" x14ac:dyDescent="0.25">
      <c r="A7176" t="str">
        <f t="shared" si="112"/>
        <v/>
      </c>
    </row>
    <row r="7177" spans="1:1" x14ac:dyDescent="0.25">
      <c r="A7177" t="str">
        <f t="shared" si="112"/>
        <v/>
      </c>
    </row>
    <row r="7178" spans="1:1" x14ac:dyDescent="0.25">
      <c r="A7178" t="str">
        <f t="shared" si="112"/>
        <v/>
      </c>
    </row>
    <row r="7179" spans="1:1" x14ac:dyDescent="0.25">
      <c r="A7179" t="str">
        <f t="shared" si="112"/>
        <v/>
      </c>
    </row>
    <row r="7180" spans="1:1" x14ac:dyDescent="0.25">
      <c r="A7180" t="str">
        <f t="shared" si="112"/>
        <v/>
      </c>
    </row>
    <row r="7181" spans="1:1" x14ac:dyDescent="0.25">
      <c r="A7181" t="str">
        <f t="shared" si="112"/>
        <v/>
      </c>
    </row>
    <row r="7182" spans="1:1" x14ac:dyDescent="0.25">
      <c r="A7182" t="str">
        <f t="shared" si="112"/>
        <v/>
      </c>
    </row>
    <row r="7183" spans="1:1" x14ac:dyDescent="0.25">
      <c r="A7183" t="str">
        <f t="shared" si="112"/>
        <v/>
      </c>
    </row>
    <row r="7184" spans="1:1" x14ac:dyDescent="0.25">
      <c r="A7184" t="str">
        <f t="shared" si="112"/>
        <v/>
      </c>
    </row>
    <row r="7185" spans="1:1" x14ac:dyDescent="0.25">
      <c r="A7185" t="str">
        <f t="shared" si="112"/>
        <v/>
      </c>
    </row>
    <row r="7186" spans="1:1" x14ac:dyDescent="0.25">
      <c r="A7186" t="str">
        <f t="shared" si="112"/>
        <v/>
      </c>
    </row>
    <row r="7187" spans="1:1" x14ac:dyDescent="0.25">
      <c r="A7187" t="str">
        <f t="shared" si="112"/>
        <v/>
      </c>
    </row>
    <row r="7188" spans="1:1" x14ac:dyDescent="0.25">
      <c r="A7188" t="str">
        <f t="shared" si="112"/>
        <v/>
      </c>
    </row>
    <row r="7189" spans="1:1" x14ac:dyDescent="0.25">
      <c r="A7189" t="str">
        <f t="shared" si="112"/>
        <v/>
      </c>
    </row>
    <row r="7190" spans="1:1" x14ac:dyDescent="0.25">
      <c r="A7190" t="str">
        <f t="shared" si="112"/>
        <v/>
      </c>
    </row>
    <row r="7191" spans="1:1" x14ac:dyDescent="0.25">
      <c r="A7191" t="str">
        <f t="shared" si="112"/>
        <v/>
      </c>
    </row>
    <row r="7192" spans="1:1" x14ac:dyDescent="0.25">
      <c r="A7192" t="str">
        <f t="shared" si="112"/>
        <v/>
      </c>
    </row>
    <row r="7193" spans="1:1" x14ac:dyDescent="0.25">
      <c r="A7193" t="str">
        <f t="shared" si="112"/>
        <v/>
      </c>
    </row>
    <row r="7194" spans="1:1" x14ac:dyDescent="0.25">
      <c r="A7194" t="str">
        <f t="shared" si="112"/>
        <v/>
      </c>
    </row>
    <row r="7195" spans="1:1" x14ac:dyDescent="0.25">
      <c r="A7195" t="str">
        <f t="shared" si="112"/>
        <v/>
      </c>
    </row>
    <row r="7196" spans="1:1" x14ac:dyDescent="0.25">
      <c r="A7196" t="str">
        <f t="shared" si="112"/>
        <v/>
      </c>
    </row>
    <row r="7197" spans="1:1" x14ac:dyDescent="0.25">
      <c r="A7197" t="str">
        <f t="shared" si="112"/>
        <v/>
      </c>
    </row>
    <row r="7198" spans="1:1" x14ac:dyDescent="0.25">
      <c r="A7198" t="str">
        <f t="shared" si="112"/>
        <v/>
      </c>
    </row>
    <row r="7199" spans="1:1" x14ac:dyDescent="0.25">
      <c r="A7199" t="str">
        <f t="shared" si="112"/>
        <v/>
      </c>
    </row>
    <row r="7200" spans="1:1" x14ac:dyDescent="0.25">
      <c r="A7200" t="str">
        <f t="shared" si="112"/>
        <v/>
      </c>
    </row>
    <row r="7201" spans="1:1" x14ac:dyDescent="0.25">
      <c r="A7201" t="str">
        <f t="shared" si="112"/>
        <v/>
      </c>
    </row>
    <row r="7202" spans="1:1" x14ac:dyDescent="0.25">
      <c r="A7202" t="str">
        <f t="shared" si="112"/>
        <v/>
      </c>
    </row>
    <row r="7203" spans="1:1" x14ac:dyDescent="0.25">
      <c r="A7203" t="str">
        <f t="shared" si="112"/>
        <v/>
      </c>
    </row>
    <row r="7204" spans="1:1" x14ac:dyDescent="0.25">
      <c r="A7204" t="str">
        <f t="shared" si="112"/>
        <v/>
      </c>
    </row>
    <row r="7205" spans="1:1" x14ac:dyDescent="0.25">
      <c r="A7205" t="str">
        <f t="shared" si="112"/>
        <v/>
      </c>
    </row>
    <row r="7206" spans="1:1" x14ac:dyDescent="0.25">
      <c r="A7206" t="str">
        <f t="shared" si="112"/>
        <v/>
      </c>
    </row>
    <row r="7207" spans="1:1" x14ac:dyDescent="0.25">
      <c r="A7207" t="str">
        <f t="shared" si="112"/>
        <v/>
      </c>
    </row>
    <row r="7208" spans="1:1" x14ac:dyDescent="0.25">
      <c r="A7208" t="str">
        <f t="shared" si="112"/>
        <v/>
      </c>
    </row>
    <row r="7209" spans="1:1" x14ac:dyDescent="0.25">
      <c r="A7209" t="str">
        <f t="shared" si="112"/>
        <v/>
      </c>
    </row>
    <row r="7210" spans="1:1" x14ac:dyDescent="0.25">
      <c r="A7210" t="str">
        <f t="shared" si="112"/>
        <v/>
      </c>
    </row>
    <row r="7211" spans="1:1" x14ac:dyDescent="0.25">
      <c r="A7211" t="str">
        <f t="shared" si="112"/>
        <v/>
      </c>
    </row>
    <row r="7212" spans="1:1" x14ac:dyDescent="0.25">
      <c r="A7212" t="str">
        <f t="shared" si="112"/>
        <v/>
      </c>
    </row>
    <row r="7213" spans="1:1" x14ac:dyDescent="0.25">
      <c r="A7213" t="str">
        <f t="shared" si="112"/>
        <v/>
      </c>
    </row>
    <row r="7214" spans="1:1" x14ac:dyDescent="0.25">
      <c r="A7214" t="str">
        <f t="shared" si="112"/>
        <v/>
      </c>
    </row>
    <row r="7215" spans="1:1" x14ac:dyDescent="0.25">
      <c r="A7215" t="str">
        <f t="shared" si="112"/>
        <v/>
      </c>
    </row>
    <row r="7216" spans="1:1" x14ac:dyDescent="0.25">
      <c r="A7216" t="str">
        <f t="shared" si="112"/>
        <v/>
      </c>
    </row>
    <row r="7217" spans="1:1" x14ac:dyDescent="0.25">
      <c r="A7217" t="str">
        <f t="shared" si="112"/>
        <v/>
      </c>
    </row>
    <row r="7218" spans="1:1" x14ac:dyDescent="0.25">
      <c r="A7218" t="str">
        <f t="shared" si="112"/>
        <v/>
      </c>
    </row>
    <row r="7219" spans="1:1" x14ac:dyDescent="0.25">
      <c r="A7219" t="str">
        <f t="shared" si="112"/>
        <v/>
      </c>
    </row>
    <row r="7220" spans="1:1" x14ac:dyDescent="0.25">
      <c r="A7220" t="str">
        <f t="shared" si="112"/>
        <v/>
      </c>
    </row>
    <row r="7221" spans="1:1" x14ac:dyDescent="0.25">
      <c r="A7221" t="str">
        <f t="shared" si="112"/>
        <v/>
      </c>
    </row>
    <row r="7222" spans="1:1" x14ac:dyDescent="0.25">
      <c r="A7222" t="str">
        <f t="shared" si="112"/>
        <v/>
      </c>
    </row>
    <row r="7223" spans="1:1" x14ac:dyDescent="0.25">
      <c r="A7223" t="str">
        <f t="shared" si="112"/>
        <v/>
      </c>
    </row>
    <row r="7224" spans="1:1" x14ac:dyDescent="0.25">
      <c r="A7224" t="str">
        <f t="shared" si="112"/>
        <v/>
      </c>
    </row>
    <row r="7225" spans="1:1" x14ac:dyDescent="0.25">
      <c r="A7225" t="str">
        <f t="shared" si="112"/>
        <v/>
      </c>
    </row>
    <row r="7226" spans="1:1" x14ac:dyDescent="0.25">
      <c r="A7226" t="str">
        <f t="shared" si="112"/>
        <v/>
      </c>
    </row>
    <row r="7227" spans="1:1" x14ac:dyDescent="0.25">
      <c r="A7227" t="str">
        <f t="shared" si="112"/>
        <v/>
      </c>
    </row>
    <row r="7228" spans="1:1" x14ac:dyDescent="0.25">
      <c r="A7228" t="str">
        <f t="shared" si="112"/>
        <v/>
      </c>
    </row>
    <row r="7229" spans="1:1" x14ac:dyDescent="0.25">
      <c r="A7229" t="str">
        <f t="shared" si="112"/>
        <v/>
      </c>
    </row>
    <row r="7230" spans="1:1" x14ac:dyDescent="0.25">
      <c r="A7230" t="str">
        <f t="shared" si="112"/>
        <v/>
      </c>
    </row>
    <row r="7231" spans="1:1" x14ac:dyDescent="0.25">
      <c r="A7231" t="str">
        <f t="shared" si="112"/>
        <v/>
      </c>
    </row>
    <row r="7232" spans="1:1" x14ac:dyDescent="0.25">
      <c r="A7232" t="str">
        <f t="shared" si="112"/>
        <v/>
      </c>
    </row>
    <row r="7233" spans="1:1" x14ac:dyDescent="0.25">
      <c r="A7233" t="str">
        <f t="shared" si="112"/>
        <v/>
      </c>
    </row>
    <row r="7234" spans="1:1" x14ac:dyDescent="0.25">
      <c r="A7234" t="str">
        <f t="shared" si="112"/>
        <v/>
      </c>
    </row>
    <row r="7235" spans="1:1" x14ac:dyDescent="0.25">
      <c r="A7235" t="str">
        <f t="shared" ref="A7235:A7298" si="113">CONCATENATE(B7235,C7235,D7235,E7235)</f>
        <v/>
      </c>
    </row>
    <row r="7236" spans="1:1" x14ac:dyDescent="0.25">
      <c r="A7236" t="str">
        <f t="shared" si="113"/>
        <v/>
      </c>
    </row>
    <row r="7237" spans="1:1" x14ac:dyDescent="0.25">
      <c r="A7237" t="str">
        <f t="shared" si="113"/>
        <v/>
      </c>
    </row>
    <row r="7238" spans="1:1" x14ac:dyDescent="0.25">
      <c r="A7238" t="str">
        <f t="shared" si="113"/>
        <v/>
      </c>
    </row>
    <row r="7239" spans="1:1" x14ac:dyDescent="0.25">
      <c r="A7239" t="str">
        <f t="shared" si="113"/>
        <v/>
      </c>
    </row>
    <row r="7240" spans="1:1" x14ac:dyDescent="0.25">
      <c r="A7240" t="str">
        <f t="shared" si="113"/>
        <v/>
      </c>
    </row>
    <row r="7241" spans="1:1" x14ac:dyDescent="0.25">
      <c r="A7241" t="str">
        <f t="shared" si="113"/>
        <v/>
      </c>
    </row>
    <row r="7242" spans="1:1" x14ac:dyDescent="0.25">
      <c r="A7242" t="str">
        <f t="shared" si="113"/>
        <v/>
      </c>
    </row>
    <row r="7243" spans="1:1" x14ac:dyDescent="0.25">
      <c r="A7243" t="str">
        <f t="shared" si="113"/>
        <v/>
      </c>
    </row>
    <row r="7244" spans="1:1" x14ac:dyDescent="0.25">
      <c r="A7244" t="str">
        <f t="shared" si="113"/>
        <v/>
      </c>
    </row>
    <row r="7245" spans="1:1" x14ac:dyDescent="0.25">
      <c r="A7245" t="str">
        <f t="shared" si="113"/>
        <v/>
      </c>
    </row>
    <row r="7246" spans="1:1" x14ac:dyDescent="0.25">
      <c r="A7246" t="str">
        <f t="shared" si="113"/>
        <v/>
      </c>
    </row>
    <row r="7247" spans="1:1" x14ac:dyDescent="0.25">
      <c r="A7247" t="str">
        <f t="shared" si="113"/>
        <v/>
      </c>
    </row>
    <row r="7248" spans="1:1" x14ac:dyDescent="0.25">
      <c r="A7248" t="str">
        <f t="shared" si="113"/>
        <v/>
      </c>
    </row>
    <row r="7249" spans="1:1" x14ac:dyDescent="0.25">
      <c r="A7249" t="str">
        <f t="shared" si="113"/>
        <v/>
      </c>
    </row>
    <row r="7250" spans="1:1" x14ac:dyDescent="0.25">
      <c r="A7250" t="str">
        <f t="shared" si="113"/>
        <v/>
      </c>
    </row>
    <row r="7251" spans="1:1" x14ac:dyDescent="0.25">
      <c r="A7251" t="str">
        <f t="shared" si="113"/>
        <v/>
      </c>
    </row>
    <row r="7252" spans="1:1" x14ac:dyDescent="0.25">
      <c r="A7252" t="str">
        <f t="shared" si="113"/>
        <v/>
      </c>
    </row>
    <row r="7253" spans="1:1" x14ac:dyDescent="0.25">
      <c r="A7253" t="str">
        <f t="shared" si="113"/>
        <v/>
      </c>
    </row>
    <row r="7254" spans="1:1" x14ac:dyDescent="0.25">
      <c r="A7254" t="str">
        <f t="shared" si="113"/>
        <v/>
      </c>
    </row>
    <row r="7255" spans="1:1" x14ac:dyDescent="0.25">
      <c r="A7255" t="str">
        <f t="shared" si="113"/>
        <v/>
      </c>
    </row>
    <row r="7256" spans="1:1" x14ac:dyDescent="0.25">
      <c r="A7256" t="str">
        <f t="shared" si="113"/>
        <v/>
      </c>
    </row>
    <row r="7257" spans="1:1" x14ac:dyDescent="0.25">
      <c r="A7257" t="str">
        <f t="shared" si="113"/>
        <v/>
      </c>
    </row>
    <row r="7258" spans="1:1" x14ac:dyDescent="0.25">
      <c r="A7258" t="str">
        <f t="shared" si="113"/>
        <v/>
      </c>
    </row>
    <row r="7259" spans="1:1" x14ac:dyDescent="0.25">
      <c r="A7259" t="str">
        <f t="shared" si="113"/>
        <v/>
      </c>
    </row>
    <row r="7260" spans="1:1" x14ac:dyDescent="0.25">
      <c r="A7260" t="str">
        <f t="shared" si="113"/>
        <v/>
      </c>
    </row>
    <row r="7261" spans="1:1" x14ac:dyDescent="0.25">
      <c r="A7261" t="str">
        <f t="shared" si="113"/>
        <v/>
      </c>
    </row>
    <row r="7262" spans="1:1" x14ac:dyDescent="0.25">
      <c r="A7262" t="str">
        <f t="shared" si="113"/>
        <v/>
      </c>
    </row>
    <row r="7263" spans="1:1" x14ac:dyDescent="0.25">
      <c r="A7263" t="str">
        <f t="shared" si="113"/>
        <v/>
      </c>
    </row>
    <row r="7264" spans="1:1" x14ac:dyDescent="0.25">
      <c r="A7264" t="str">
        <f t="shared" si="113"/>
        <v/>
      </c>
    </row>
    <row r="7265" spans="1:1" x14ac:dyDescent="0.25">
      <c r="A7265" t="str">
        <f t="shared" si="113"/>
        <v/>
      </c>
    </row>
    <row r="7266" spans="1:1" x14ac:dyDescent="0.25">
      <c r="A7266" t="str">
        <f t="shared" si="113"/>
        <v/>
      </c>
    </row>
    <row r="7267" spans="1:1" x14ac:dyDescent="0.25">
      <c r="A7267" t="str">
        <f t="shared" si="113"/>
        <v/>
      </c>
    </row>
    <row r="7268" spans="1:1" x14ac:dyDescent="0.25">
      <c r="A7268" t="str">
        <f t="shared" si="113"/>
        <v/>
      </c>
    </row>
    <row r="7269" spans="1:1" x14ac:dyDescent="0.25">
      <c r="A7269" t="str">
        <f t="shared" si="113"/>
        <v/>
      </c>
    </row>
    <row r="7270" spans="1:1" x14ac:dyDescent="0.25">
      <c r="A7270" t="str">
        <f t="shared" si="113"/>
        <v/>
      </c>
    </row>
    <row r="7271" spans="1:1" x14ac:dyDescent="0.25">
      <c r="A7271" t="str">
        <f t="shared" si="113"/>
        <v/>
      </c>
    </row>
    <row r="7272" spans="1:1" x14ac:dyDescent="0.25">
      <c r="A7272" t="str">
        <f t="shared" si="113"/>
        <v/>
      </c>
    </row>
    <row r="7273" spans="1:1" x14ac:dyDescent="0.25">
      <c r="A7273" t="str">
        <f t="shared" si="113"/>
        <v/>
      </c>
    </row>
    <row r="7274" spans="1:1" x14ac:dyDescent="0.25">
      <c r="A7274" t="str">
        <f t="shared" si="113"/>
        <v/>
      </c>
    </row>
    <row r="7275" spans="1:1" x14ac:dyDescent="0.25">
      <c r="A7275" t="str">
        <f t="shared" si="113"/>
        <v/>
      </c>
    </row>
    <row r="7276" spans="1:1" x14ac:dyDescent="0.25">
      <c r="A7276" t="str">
        <f t="shared" si="113"/>
        <v/>
      </c>
    </row>
    <row r="7277" spans="1:1" x14ac:dyDescent="0.25">
      <c r="A7277" t="str">
        <f t="shared" si="113"/>
        <v/>
      </c>
    </row>
    <row r="7278" spans="1:1" x14ac:dyDescent="0.25">
      <c r="A7278" t="str">
        <f t="shared" si="113"/>
        <v/>
      </c>
    </row>
    <row r="7279" spans="1:1" x14ac:dyDescent="0.25">
      <c r="A7279" t="str">
        <f t="shared" si="113"/>
        <v/>
      </c>
    </row>
    <row r="7280" spans="1:1" x14ac:dyDescent="0.25">
      <c r="A7280" t="str">
        <f t="shared" si="113"/>
        <v/>
      </c>
    </row>
    <row r="7281" spans="1:1" x14ac:dyDescent="0.25">
      <c r="A7281" t="str">
        <f t="shared" si="113"/>
        <v/>
      </c>
    </row>
    <row r="7282" spans="1:1" x14ac:dyDescent="0.25">
      <c r="A7282" t="str">
        <f t="shared" si="113"/>
        <v/>
      </c>
    </row>
    <row r="7283" spans="1:1" x14ac:dyDescent="0.25">
      <c r="A7283" t="str">
        <f t="shared" si="113"/>
        <v/>
      </c>
    </row>
    <row r="7284" spans="1:1" x14ac:dyDescent="0.25">
      <c r="A7284" t="str">
        <f t="shared" si="113"/>
        <v/>
      </c>
    </row>
    <row r="7285" spans="1:1" x14ac:dyDescent="0.25">
      <c r="A7285" t="str">
        <f t="shared" si="113"/>
        <v/>
      </c>
    </row>
    <row r="7286" spans="1:1" x14ac:dyDescent="0.25">
      <c r="A7286" t="str">
        <f t="shared" si="113"/>
        <v/>
      </c>
    </row>
    <row r="7287" spans="1:1" x14ac:dyDescent="0.25">
      <c r="A7287" t="str">
        <f t="shared" si="113"/>
        <v/>
      </c>
    </row>
    <row r="7288" spans="1:1" x14ac:dyDescent="0.25">
      <c r="A7288" t="str">
        <f t="shared" si="113"/>
        <v/>
      </c>
    </row>
    <row r="7289" spans="1:1" x14ac:dyDescent="0.25">
      <c r="A7289" t="str">
        <f t="shared" si="113"/>
        <v/>
      </c>
    </row>
    <row r="7290" spans="1:1" x14ac:dyDescent="0.25">
      <c r="A7290" t="str">
        <f t="shared" si="113"/>
        <v/>
      </c>
    </row>
    <row r="7291" spans="1:1" x14ac:dyDescent="0.25">
      <c r="A7291" t="str">
        <f t="shared" si="113"/>
        <v/>
      </c>
    </row>
    <row r="7292" spans="1:1" x14ac:dyDescent="0.25">
      <c r="A7292" t="str">
        <f t="shared" si="113"/>
        <v/>
      </c>
    </row>
    <row r="7293" spans="1:1" x14ac:dyDescent="0.25">
      <c r="A7293" t="str">
        <f t="shared" si="113"/>
        <v/>
      </c>
    </row>
    <row r="7294" spans="1:1" x14ac:dyDescent="0.25">
      <c r="A7294" t="str">
        <f t="shared" si="113"/>
        <v/>
      </c>
    </row>
    <row r="7295" spans="1:1" x14ac:dyDescent="0.25">
      <c r="A7295" t="str">
        <f t="shared" si="113"/>
        <v/>
      </c>
    </row>
    <row r="7296" spans="1:1" x14ac:dyDescent="0.25">
      <c r="A7296" t="str">
        <f t="shared" si="113"/>
        <v/>
      </c>
    </row>
    <row r="7297" spans="1:1" x14ac:dyDescent="0.25">
      <c r="A7297" t="str">
        <f t="shared" si="113"/>
        <v/>
      </c>
    </row>
    <row r="7298" spans="1:1" x14ac:dyDescent="0.25">
      <c r="A7298" t="str">
        <f t="shared" si="113"/>
        <v/>
      </c>
    </row>
    <row r="7299" spans="1:1" x14ac:dyDescent="0.25">
      <c r="A7299" t="str">
        <f t="shared" ref="A7299:A7362" si="114">CONCATENATE(B7299,C7299,D7299,E7299)</f>
        <v/>
      </c>
    </row>
    <row r="7300" spans="1:1" x14ac:dyDescent="0.25">
      <c r="A7300" t="str">
        <f t="shared" si="114"/>
        <v/>
      </c>
    </row>
    <row r="7301" spans="1:1" x14ac:dyDescent="0.25">
      <c r="A7301" t="str">
        <f t="shared" si="114"/>
        <v/>
      </c>
    </row>
    <row r="7302" spans="1:1" x14ac:dyDescent="0.25">
      <c r="A7302" t="str">
        <f t="shared" si="114"/>
        <v/>
      </c>
    </row>
    <row r="7303" spans="1:1" x14ac:dyDescent="0.25">
      <c r="A7303" t="str">
        <f t="shared" si="114"/>
        <v/>
      </c>
    </row>
    <row r="7304" spans="1:1" x14ac:dyDescent="0.25">
      <c r="A7304" t="str">
        <f t="shared" si="114"/>
        <v/>
      </c>
    </row>
    <row r="7305" spans="1:1" x14ac:dyDescent="0.25">
      <c r="A7305" t="str">
        <f t="shared" si="114"/>
        <v/>
      </c>
    </row>
    <row r="7306" spans="1:1" x14ac:dyDescent="0.25">
      <c r="A7306" t="str">
        <f t="shared" si="114"/>
        <v/>
      </c>
    </row>
    <row r="7307" spans="1:1" x14ac:dyDescent="0.25">
      <c r="A7307" t="str">
        <f t="shared" si="114"/>
        <v/>
      </c>
    </row>
    <row r="7308" spans="1:1" x14ac:dyDescent="0.25">
      <c r="A7308" t="str">
        <f t="shared" si="114"/>
        <v/>
      </c>
    </row>
    <row r="7309" spans="1:1" x14ac:dyDescent="0.25">
      <c r="A7309" t="str">
        <f t="shared" si="114"/>
        <v/>
      </c>
    </row>
    <row r="7310" spans="1:1" x14ac:dyDescent="0.25">
      <c r="A7310" t="str">
        <f t="shared" si="114"/>
        <v/>
      </c>
    </row>
    <row r="7311" spans="1:1" x14ac:dyDescent="0.25">
      <c r="A7311" t="str">
        <f t="shared" si="114"/>
        <v/>
      </c>
    </row>
    <row r="7312" spans="1:1" x14ac:dyDescent="0.25">
      <c r="A7312" t="str">
        <f t="shared" si="114"/>
        <v/>
      </c>
    </row>
    <row r="7313" spans="1:1" x14ac:dyDescent="0.25">
      <c r="A7313" t="str">
        <f t="shared" si="114"/>
        <v/>
      </c>
    </row>
    <row r="7314" spans="1:1" x14ac:dyDescent="0.25">
      <c r="A7314" t="str">
        <f t="shared" si="114"/>
        <v/>
      </c>
    </row>
    <row r="7315" spans="1:1" x14ac:dyDescent="0.25">
      <c r="A7315" t="str">
        <f t="shared" si="114"/>
        <v/>
      </c>
    </row>
    <row r="7316" spans="1:1" x14ac:dyDescent="0.25">
      <c r="A7316" t="str">
        <f t="shared" si="114"/>
        <v/>
      </c>
    </row>
    <row r="7317" spans="1:1" x14ac:dyDescent="0.25">
      <c r="A7317" t="str">
        <f t="shared" si="114"/>
        <v/>
      </c>
    </row>
    <row r="7318" spans="1:1" x14ac:dyDescent="0.25">
      <c r="A7318" t="str">
        <f t="shared" si="114"/>
        <v/>
      </c>
    </row>
    <row r="7319" spans="1:1" x14ac:dyDescent="0.25">
      <c r="A7319" t="str">
        <f t="shared" si="114"/>
        <v/>
      </c>
    </row>
    <row r="7320" spans="1:1" x14ac:dyDescent="0.25">
      <c r="A7320" t="str">
        <f t="shared" si="114"/>
        <v/>
      </c>
    </row>
    <row r="7321" spans="1:1" x14ac:dyDescent="0.25">
      <c r="A7321" t="str">
        <f t="shared" si="114"/>
        <v/>
      </c>
    </row>
    <row r="7322" spans="1:1" x14ac:dyDescent="0.25">
      <c r="A7322" t="str">
        <f t="shared" si="114"/>
        <v/>
      </c>
    </row>
    <row r="7323" spans="1:1" x14ac:dyDescent="0.25">
      <c r="A7323" t="str">
        <f t="shared" si="114"/>
        <v/>
      </c>
    </row>
    <row r="7324" spans="1:1" x14ac:dyDescent="0.25">
      <c r="A7324" t="str">
        <f t="shared" si="114"/>
        <v/>
      </c>
    </row>
    <row r="7325" spans="1:1" x14ac:dyDescent="0.25">
      <c r="A7325" t="str">
        <f t="shared" si="114"/>
        <v/>
      </c>
    </row>
    <row r="7326" spans="1:1" x14ac:dyDescent="0.25">
      <c r="A7326" t="str">
        <f t="shared" si="114"/>
        <v/>
      </c>
    </row>
    <row r="7327" spans="1:1" x14ac:dyDescent="0.25">
      <c r="A7327" t="str">
        <f t="shared" si="114"/>
        <v/>
      </c>
    </row>
    <row r="7328" spans="1:1" x14ac:dyDescent="0.25">
      <c r="A7328" t="str">
        <f t="shared" si="114"/>
        <v/>
      </c>
    </row>
    <row r="7329" spans="1:1" x14ac:dyDescent="0.25">
      <c r="A7329" t="str">
        <f t="shared" si="114"/>
        <v/>
      </c>
    </row>
    <row r="7330" spans="1:1" x14ac:dyDescent="0.25">
      <c r="A7330" t="str">
        <f t="shared" si="114"/>
        <v/>
      </c>
    </row>
    <row r="7331" spans="1:1" x14ac:dyDescent="0.25">
      <c r="A7331" t="str">
        <f t="shared" si="114"/>
        <v/>
      </c>
    </row>
    <row r="7332" spans="1:1" x14ac:dyDescent="0.25">
      <c r="A7332" t="str">
        <f t="shared" si="114"/>
        <v/>
      </c>
    </row>
    <row r="7333" spans="1:1" x14ac:dyDescent="0.25">
      <c r="A7333" t="str">
        <f t="shared" si="114"/>
        <v/>
      </c>
    </row>
    <row r="7334" spans="1:1" x14ac:dyDescent="0.25">
      <c r="A7334" t="str">
        <f t="shared" si="114"/>
        <v/>
      </c>
    </row>
    <row r="7335" spans="1:1" x14ac:dyDescent="0.25">
      <c r="A7335" t="str">
        <f t="shared" si="114"/>
        <v/>
      </c>
    </row>
    <row r="7336" spans="1:1" x14ac:dyDescent="0.25">
      <c r="A7336" t="str">
        <f t="shared" si="114"/>
        <v/>
      </c>
    </row>
    <row r="7337" spans="1:1" x14ac:dyDescent="0.25">
      <c r="A7337" t="str">
        <f t="shared" si="114"/>
        <v/>
      </c>
    </row>
    <row r="7338" spans="1:1" x14ac:dyDescent="0.25">
      <c r="A7338" t="str">
        <f t="shared" si="114"/>
        <v/>
      </c>
    </row>
    <row r="7339" spans="1:1" x14ac:dyDescent="0.25">
      <c r="A7339" t="str">
        <f t="shared" si="114"/>
        <v/>
      </c>
    </row>
    <row r="7340" spans="1:1" x14ac:dyDescent="0.25">
      <c r="A7340" t="str">
        <f t="shared" si="114"/>
        <v/>
      </c>
    </row>
    <row r="7341" spans="1:1" x14ac:dyDescent="0.25">
      <c r="A7341" t="str">
        <f t="shared" si="114"/>
        <v/>
      </c>
    </row>
    <row r="7342" spans="1:1" x14ac:dyDescent="0.25">
      <c r="A7342" t="str">
        <f t="shared" si="114"/>
        <v/>
      </c>
    </row>
    <row r="7343" spans="1:1" x14ac:dyDescent="0.25">
      <c r="A7343" t="str">
        <f t="shared" si="114"/>
        <v/>
      </c>
    </row>
    <row r="7344" spans="1:1" x14ac:dyDescent="0.25">
      <c r="A7344" t="str">
        <f t="shared" si="114"/>
        <v/>
      </c>
    </row>
    <row r="7345" spans="1:1" x14ac:dyDescent="0.25">
      <c r="A7345" t="str">
        <f t="shared" si="114"/>
        <v/>
      </c>
    </row>
    <row r="7346" spans="1:1" x14ac:dyDescent="0.25">
      <c r="A7346" t="str">
        <f t="shared" si="114"/>
        <v/>
      </c>
    </row>
    <row r="7347" spans="1:1" x14ac:dyDescent="0.25">
      <c r="A7347" t="str">
        <f t="shared" si="114"/>
        <v/>
      </c>
    </row>
    <row r="7348" spans="1:1" x14ac:dyDescent="0.25">
      <c r="A7348" t="str">
        <f t="shared" si="114"/>
        <v/>
      </c>
    </row>
    <row r="7349" spans="1:1" x14ac:dyDescent="0.25">
      <c r="A7349" t="str">
        <f t="shared" si="114"/>
        <v/>
      </c>
    </row>
    <row r="7350" spans="1:1" x14ac:dyDescent="0.25">
      <c r="A7350" t="str">
        <f t="shared" si="114"/>
        <v/>
      </c>
    </row>
    <row r="7351" spans="1:1" x14ac:dyDescent="0.25">
      <c r="A7351" t="str">
        <f t="shared" si="114"/>
        <v/>
      </c>
    </row>
    <row r="7352" spans="1:1" x14ac:dyDescent="0.25">
      <c r="A7352" t="str">
        <f t="shared" si="114"/>
        <v/>
      </c>
    </row>
    <row r="7353" spans="1:1" x14ac:dyDescent="0.25">
      <c r="A7353" t="str">
        <f t="shared" si="114"/>
        <v/>
      </c>
    </row>
    <row r="7354" spans="1:1" x14ac:dyDescent="0.25">
      <c r="A7354" t="str">
        <f t="shared" si="114"/>
        <v/>
      </c>
    </row>
    <row r="7355" spans="1:1" x14ac:dyDescent="0.25">
      <c r="A7355" t="str">
        <f t="shared" si="114"/>
        <v/>
      </c>
    </row>
    <row r="7356" spans="1:1" x14ac:dyDescent="0.25">
      <c r="A7356" t="str">
        <f t="shared" si="114"/>
        <v/>
      </c>
    </row>
    <row r="7357" spans="1:1" x14ac:dyDescent="0.25">
      <c r="A7357" t="str">
        <f t="shared" si="114"/>
        <v/>
      </c>
    </row>
    <row r="7358" spans="1:1" x14ac:dyDescent="0.25">
      <c r="A7358" t="str">
        <f t="shared" si="114"/>
        <v/>
      </c>
    </row>
    <row r="7359" spans="1:1" x14ac:dyDescent="0.25">
      <c r="A7359" t="str">
        <f t="shared" si="114"/>
        <v/>
      </c>
    </row>
    <row r="7360" spans="1:1" x14ac:dyDescent="0.25">
      <c r="A7360" t="str">
        <f t="shared" si="114"/>
        <v/>
      </c>
    </row>
    <row r="7361" spans="1:1" x14ac:dyDescent="0.25">
      <c r="A7361" t="str">
        <f t="shared" si="114"/>
        <v/>
      </c>
    </row>
    <row r="7362" spans="1:1" x14ac:dyDescent="0.25">
      <c r="A7362" t="str">
        <f t="shared" si="114"/>
        <v/>
      </c>
    </row>
    <row r="7363" spans="1:1" x14ac:dyDescent="0.25">
      <c r="A7363" t="str">
        <f t="shared" ref="A7363:A7426" si="115">CONCATENATE(B7363,C7363,D7363,E7363)</f>
        <v/>
      </c>
    </row>
    <row r="7364" spans="1:1" x14ac:dyDescent="0.25">
      <c r="A7364" t="str">
        <f t="shared" si="115"/>
        <v/>
      </c>
    </row>
    <row r="7365" spans="1:1" x14ac:dyDescent="0.25">
      <c r="A7365" t="str">
        <f t="shared" si="115"/>
        <v/>
      </c>
    </row>
    <row r="7366" spans="1:1" x14ac:dyDescent="0.25">
      <c r="A7366" t="str">
        <f t="shared" si="115"/>
        <v/>
      </c>
    </row>
    <row r="7367" spans="1:1" x14ac:dyDescent="0.25">
      <c r="A7367" t="str">
        <f t="shared" si="115"/>
        <v/>
      </c>
    </row>
    <row r="7368" spans="1:1" x14ac:dyDescent="0.25">
      <c r="A7368" t="str">
        <f t="shared" si="115"/>
        <v/>
      </c>
    </row>
    <row r="7369" spans="1:1" x14ac:dyDescent="0.25">
      <c r="A7369" t="str">
        <f t="shared" si="115"/>
        <v/>
      </c>
    </row>
    <row r="7370" spans="1:1" x14ac:dyDescent="0.25">
      <c r="A7370" t="str">
        <f t="shared" si="115"/>
        <v/>
      </c>
    </row>
    <row r="7371" spans="1:1" x14ac:dyDescent="0.25">
      <c r="A7371" t="str">
        <f t="shared" si="115"/>
        <v/>
      </c>
    </row>
    <row r="7372" spans="1:1" x14ac:dyDescent="0.25">
      <c r="A7372" t="str">
        <f t="shared" si="115"/>
        <v/>
      </c>
    </row>
    <row r="7373" spans="1:1" x14ac:dyDescent="0.25">
      <c r="A7373" t="str">
        <f t="shared" si="115"/>
        <v/>
      </c>
    </row>
    <row r="7374" spans="1:1" x14ac:dyDescent="0.25">
      <c r="A7374" t="str">
        <f t="shared" si="115"/>
        <v/>
      </c>
    </row>
    <row r="7375" spans="1:1" x14ac:dyDescent="0.25">
      <c r="A7375" t="str">
        <f t="shared" si="115"/>
        <v/>
      </c>
    </row>
    <row r="7376" spans="1:1" x14ac:dyDescent="0.25">
      <c r="A7376" t="str">
        <f t="shared" si="115"/>
        <v/>
      </c>
    </row>
    <row r="7377" spans="1:1" x14ac:dyDescent="0.25">
      <c r="A7377" t="str">
        <f t="shared" si="115"/>
        <v/>
      </c>
    </row>
    <row r="7378" spans="1:1" x14ac:dyDescent="0.25">
      <c r="A7378" t="str">
        <f t="shared" si="115"/>
        <v/>
      </c>
    </row>
    <row r="7379" spans="1:1" x14ac:dyDescent="0.25">
      <c r="A7379" t="str">
        <f t="shared" si="115"/>
        <v/>
      </c>
    </row>
    <row r="7380" spans="1:1" x14ac:dyDescent="0.25">
      <c r="A7380" t="str">
        <f t="shared" si="115"/>
        <v/>
      </c>
    </row>
    <row r="7381" spans="1:1" x14ac:dyDescent="0.25">
      <c r="A7381" t="str">
        <f t="shared" si="115"/>
        <v/>
      </c>
    </row>
    <row r="7382" spans="1:1" x14ac:dyDescent="0.25">
      <c r="A7382" t="str">
        <f t="shared" si="115"/>
        <v/>
      </c>
    </row>
    <row r="7383" spans="1:1" x14ac:dyDescent="0.25">
      <c r="A7383" t="str">
        <f t="shared" si="115"/>
        <v/>
      </c>
    </row>
    <row r="7384" spans="1:1" x14ac:dyDescent="0.25">
      <c r="A7384" t="str">
        <f t="shared" si="115"/>
        <v/>
      </c>
    </row>
    <row r="7385" spans="1:1" x14ac:dyDescent="0.25">
      <c r="A7385" t="str">
        <f t="shared" si="115"/>
        <v/>
      </c>
    </row>
    <row r="7386" spans="1:1" x14ac:dyDescent="0.25">
      <c r="A7386" t="str">
        <f t="shared" si="115"/>
        <v/>
      </c>
    </row>
    <row r="7387" spans="1:1" x14ac:dyDescent="0.25">
      <c r="A7387" t="str">
        <f t="shared" si="115"/>
        <v/>
      </c>
    </row>
    <row r="7388" spans="1:1" x14ac:dyDescent="0.25">
      <c r="A7388" t="str">
        <f t="shared" si="115"/>
        <v/>
      </c>
    </row>
    <row r="7389" spans="1:1" x14ac:dyDescent="0.25">
      <c r="A7389" t="str">
        <f t="shared" si="115"/>
        <v/>
      </c>
    </row>
    <row r="7390" spans="1:1" x14ac:dyDescent="0.25">
      <c r="A7390" t="str">
        <f t="shared" si="115"/>
        <v/>
      </c>
    </row>
    <row r="7391" spans="1:1" x14ac:dyDescent="0.25">
      <c r="A7391" t="str">
        <f t="shared" si="115"/>
        <v/>
      </c>
    </row>
    <row r="7392" spans="1:1" x14ac:dyDescent="0.25">
      <c r="A7392" t="str">
        <f t="shared" si="115"/>
        <v/>
      </c>
    </row>
    <row r="7393" spans="1:1" x14ac:dyDescent="0.25">
      <c r="A7393" t="str">
        <f t="shared" si="115"/>
        <v/>
      </c>
    </row>
    <row r="7394" spans="1:1" x14ac:dyDescent="0.25">
      <c r="A7394" t="str">
        <f t="shared" si="115"/>
        <v/>
      </c>
    </row>
    <row r="7395" spans="1:1" x14ac:dyDescent="0.25">
      <c r="A7395" t="str">
        <f t="shared" si="115"/>
        <v/>
      </c>
    </row>
    <row r="7396" spans="1:1" x14ac:dyDescent="0.25">
      <c r="A7396" t="str">
        <f t="shared" si="115"/>
        <v/>
      </c>
    </row>
    <row r="7397" spans="1:1" x14ac:dyDescent="0.25">
      <c r="A7397" t="str">
        <f t="shared" si="115"/>
        <v/>
      </c>
    </row>
    <row r="7398" spans="1:1" x14ac:dyDescent="0.25">
      <c r="A7398" t="str">
        <f t="shared" si="115"/>
        <v/>
      </c>
    </row>
    <row r="7399" spans="1:1" x14ac:dyDescent="0.25">
      <c r="A7399" t="str">
        <f t="shared" si="115"/>
        <v/>
      </c>
    </row>
    <row r="7400" spans="1:1" x14ac:dyDescent="0.25">
      <c r="A7400" t="str">
        <f t="shared" si="115"/>
        <v/>
      </c>
    </row>
    <row r="7401" spans="1:1" x14ac:dyDescent="0.25">
      <c r="A7401" t="str">
        <f t="shared" si="115"/>
        <v/>
      </c>
    </row>
    <row r="7402" spans="1:1" x14ac:dyDescent="0.25">
      <c r="A7402" t="str">
        <f t="shared" si="115"/>
        <v/>
      </c>
    </row>
    <row r="7403" spans="1:1" x14ac:dyDescent="0.25">
      <c r="A7403" t="str">
        <f t="shared" si="115"/>
        <v/>
      </c>
    </row>
    <row r="7404" spans="1:1" x14ac:dyDescent="0.25">
      <c r="A7404" t="str">
        <f t="shared" si="115"/>
        <v/>
      </c>
    </row>
    <row r="7405" spans="1:1" x14ac:dyDescent="0.25">
      <c r="A7405" t="str">
        <f t="shared" si="115"/>
        <v/>
      </c>
    </row>
    <row r="7406" spans="1:1" x14ac:dyDescent="0.25">
      <c r="A7406" t="str">
        <f t="shared" si="115"/>
        <v/>
      </c>
    </row>
    <row r="7407" spans="1:1" x14ac:dyDescent="0.25">
      <c r="A7407" t="str">
        <f t="shared" si="115"/>
        <v/>
      </c>
    </row>
    <row r="7408" spans="1:1" x14ac:dyDescent="0.25">
      <c r="A7408" t="str">
        <f t="shared" si="115"/>
        <v/>
      </c>
    </row>
    <row r="7409" spans="1:1" x14ac:dyDescent="0.25">
      <c r="A7409" t="str">
        <f t="shared" si="115"/>
        <v/>
      </c>
    </row>
    <row r="7410" spans="1:1" x14ac:dyDescent="0.25">
      <c r="A7410" t="str">
        <f t="shared" si="115"/>
        <v/>
      </c>
    </row>
    <row r="7411" spans="1:1" x14ac:dyDescent="0.25">
      <c r="A7411" t="str">
        <f t="shared" si="115"/>
        <v/>
      </c>
    </row>
    <row r="7412" spans="1:1" x14ac:dyDescent="0.25">
      <c r="A7412" t="str">
        <f t="shared" si="115"/>
        <v/>
      </c>
    </row>
    <row r="7413" spans="1:1" x14ac:dyDescent="0.25">
      <c r="A7413" t="str">
        <f t="shared" si="115"/>
        <v/>
      </c>
    </row>
    <row r="7414" spans="1:1" x14ac:dyDescent="0.25">
      <c r="A7414" t="str">
        <f t="shared" si="115"/>
        <v/>
      </c>
    </row>
    <row r="7415" spans="1:1" x14ac:dyDescent="0.25">
      <c r="A7415" t="str">
        <f t="shared" si="115"/>
        <v/>
      </c>
    </row>
    <row r="7416" spans="1:1" x14ac:dyDescent="0.25">
      <c r="A7416" t="str">
        <f t="shared" si="115"/>
        <v/>
      </c>
    </row>
    <row r="7417" spans="1:1" x14ac:dyDescent="0.25">
      <c r="A7417" t="str">
        <f t="shared" si="115"/>
        <v/>
      </c>
    </row>
    <row r="7418" spans="1:1" x14ac:dyDescent="0.25">
      <c r="A7418" t="str">
        <f t="shared" si="115"/>
        <v/>
      </c>
    </row>
    <row r="7419" spans="1:1" x14ac:dyDescent="0.25">
      <c r="A7419" t="str">
        <f t="shared" si="115"/>
        <v/>
      </c>
    </row>
    <row r="7420" spans="1:1" x14ac:dyDescent="0.25">
      <c r="A7420" t="str">
        <f t="shared" si="115"/>
        <v/>
      </c>
    </row>
    <row r="7421" spans="1:1" x14ac:dyDescent="0.25">
      <c r="A7421" t="str">
        <f t="shared" si="115"/>
        <v/>
      </c>
    </row>
    <row r="7422" spans="1:1" x14ac:dyDescent="0.25">
      <c r="A7422" t="str">
        <f t="shared" si="115"/>
        <v/>
      </c>
    </row>
    <row r="7423" spans="1:1" x14ac:dyDescent="0.25">
      <c r="A7423" t="str">
        <f t="shared" si="115"/>
        <v/>
      </c>
    </row>
    <row r="7424" spans="1:1" x14ac:dyDescent="0.25">
      <c r="A7424" t="str">
        <f t="shared" si="115"/>
        <v/>
      </c>
    </row>
    <row r="7425" spans="1:1" x14ac:dyDescent="0.25">
      <c r="A7425" t="str">
        <f t="shared" si="115"/>
        <v/>
      </c>
    </row>
    <row r="7426" spans="1:1" x14ac:dyDescent="0.25">
      <c r="A7426" t="str">
        <f t="shared" si="115"/>
        <v/>
      </c>
    </row>
    <row r="7427" spans="1:1" x14ac:dyDescent="0.25">
      <c r="A7427" t="str">
        <f t="shared" ref="A7427:A7467" si="116">CONCATENATE(B7427,C7427,D7427,E7427)</f>
        <v/>
      </c>
    </row>
    <row r="7428" spans="1:1" x14ac:dyDescent="0.25">
      <c r="A7428" t="str">
        <f t="shared" si="116"/>
        <v/>
      </c>
    </row>
    <row r="7429" spans="1:1" x14ac:dyDescent="0.25">
      <c r="A7429" t="str">
        <f t="shared" si="116"/>
        <v/>
      </c>
    </row>
    <row r="7430" spans="1:1" x14ac:dyDescent="0.25">
      <c r="A7430" t="str">
        <f t="shared" si="116"/>
        <v/>
      </c>
    </row>
    <row r="7431" spans="1:1" x14ac:dyDescent="0.25">
      <c r="A7431" t="str">
        <f t="shared" si="116"/>
        <v/>
      </c>
    </row>
    <row r="7432" spans="1:1" x14ac:dyDescent="0.25">
      <c r="A7432" t="str">
        <f t="shared" si="116"/>
        <v/>
      </c>
    </row>
    <row r="7433" spans="1:1" x14ac:dyDescent="0.25">
      <c r="A7433" t="str">
        <f t="shared" si="116"/>
        <v/>
      </c>
    </row>
    <row r="7434" spans="1:1" x14ac:dyDescent="0.25">
      <c r="A7434" t="str">
        <f t="shared" si="116"/>
        <v/>
      </c>
    </row>
    <row r="7435" spans="1:1" x14ac:dyDescent="0.25">
      <c r="A7435" t="str">
        <f t="shared" si="116"/>
        <v/>
      </c>
    </row>
    <row r="7436" spans="1:1" x14ac:dyDescent="0.25">
      <c r="A7436" t="str">
        <f t="shared" si="116"/>
        <v/>
      </c>
    </row>
    <row r="7437" spans="1:1" x14ac:dyDescent="0.25">
      <c r="A7437" t="str">
        <f t="shared" si="116"/>
        <v/>
      </c>
    </row>
    <row r="7438" spans="1:1" x14ac:dyDescent="0.25">
      <c r="A7438" t="str">
        <f t="shared" si="116"/>
        <v/>
      </c>
    </row>
    <row r="7439" spans="1:1" x14ac:dyDescent="0.25">
      <c r="A7439" t="str">
        <f t="shared" si="116"/>
        <v/>
      </c>
    </row>
    <row r="7440" spans="1:1" x14ac:dyDescent="0.25">
      <c r="A7440" t="str">
        <f t="shared" si="116"/>
        <v/>
      </c>
    </row>
    <row r="7441" spans="1:1" x14ac:dyDescent="0.25">
      <c r="A7441" t="str">
        <f t="shared" si="116"/>
        <v/>
      </c>
    </row>
    <row r="7442" spans="1:1" x14ac:dyDescent="0.25">
      <c r="A7442" t="str">
        <f t="shared" si="116"/>
        <v/>
      </c>
    </row>
    <row r="7443" spans="1:1" x14ac:dyDescent="0.25">
      <c r="A7443" t="str">
        <f t="shared" si="116"/>
        <v/>
      </c>
    </row>
    <row r="7444" spans="1:1" x14ac:dyDescent="0.25">
      <c r="A7444" t="str">
        <f t="shared" si="116"/>
        <v/>
      </c>
    </row>
    <row r="7445" spans="1:1" x14ac:dyDescent="0.25">
      <c r="A7445" t="str">
        <f t="shared" si="116"/>
        <v/>
      </c>
    </row>
    <row r="7446" spans="1:1" x14ac:dyDescent="0.25">
      <c r="A7446" t="str">
        <f t="shared" si="116"/>
        <v/>
      </c>
    </row>
    <row r="7447" spans="1:1" x14ac:dyDescent="0.25">
      <c r="A7447" t="str">
        <f t="shared" si="116"/>
        <v/>
      </c>
    </row>
    <row r="7448" spans="1:1" x14ac:dyDescent="0.25">
      <c r="A7448" t="str">
        <f t="shared" si="116"/>
        <v/>
      </c>
    </row>
    <row r="7449" spans="1:1" x14ac:dyDescent="0.25">
      <c r="A7449" t="str">
        <f t="shared" si="116"/>
        <v/>
      </c>
    </row>
    <row r="7450" spans="1:1" x14ac:dyDescent="0.25">
      <c r="A7450" t="str">
        <f t="shared" si="116"/>
        <v/>
      </c>
    </row>
    <row r="7451" spans="1:1" x14ac:dyDescent="0.25">
      <c r="A7451" t="str">
        <f t="shared" si="116"/>
        <v/>
      </c>
    </row>
    <row r="7452" spans="1:1" x14ac:dyDescent="0.25">
      <c r="A7452" t="str">
        <f t="shared" si="116"/>
        <v/>
      </c>
    </row>
    <row r="7453" spans="1:1" x14ac:dyDescent="0.25">
      <c r="A7453" t="str">
        <f t="shared" si="116"/>
        <v/>
      </c>
    </row>
    <row r="7454" spans="1:1" x14ac:dyDescent="0.25">
      <c r="A7454" t="str">
        <f t="shared" si="116"/>
        <v/>
      </c>
    </row>
    <row r="7455" spans="1:1" x14ac:dyDescent="0.25">
      <c r="A7455" t="str">
        <f t="shared" si="116"/>
        <v/>
      </c>
    </row>
    <row r="7456" spans="1:1" x14ac:dyDescent="0.25">
      <c r="A7456" t="str">
        <f t="shared" si="116"/>
        <v/>
      </c>
    </row>
    <row r="7457" spans="1:1" x14ac:dyDescent="0.25">
      <c r="A7457" t="str">
        <f t="shared" si="116"/>
        <v/>
      </c>
    </row>
    <row r="7458" spans="1:1" x14ac:dyDescent="0.25">
      <c r="A7458" t="str">
        <f t="shared" si="116"/>
        <v/>
      </c>
    </row>
    <row r="7459" spans="1:1" x14ac:dyDescent="0.25">
      <c r="A7459" t="str">
        <f t="shared" si="116"/>
        <v/>
      </c>
    </row>
    <row r="7460" spans="1:1" x14ac:dyDescent="0.25">
      <c r="A7460" t="str">
        <f t="shared" si="116"/>
        <v/>
      </c>
    </row>
    <row r="7461" spans="1:1" x14ac:dyDescent="0.25">
      <c r="A7461" t="str">
        <f t="shared" si="116"/>
        <v/>
      </c>
    </row>
    <row r="7462" spans="1:1" x14ac:dyDescent="0.25">
      <c r="A7462" t="str">
        <f t="shared" si="116"/>
        <v/>
      </c>
    </row>
    <row r="7463" spans="1:1" x14ac:dyDescent="0.25">
      <c r="A7463" t="str">
        <f t="shared" si="116"/>
        <v/>
      </c>
    </row>
    <row r="7464" spans="1:1" x14ac:dyDescent="0.25">
      <c r="A7464" t="str">
        <f t="shared" si="116"/>
        <v/>
      </c>
    </row>
    <row r="7465" spans="1:1" x14ac:dyDescent="0.25">
      <c r="A7465" t="str">
        <f t="shared" si="116"/>
        <v/>
      </c>
    </row>
    <row r="7466" spans="1:1" x14ac:dyDescent="0.25">
      <c r="A7466" t="str">
        <f t="shared" si="116"/>
        <v/>
      </c>
    </row>
    <row r="7467" spans="1:1" x14ac:dyDescent="0.25">
      <c r="A7467" t="str">
        <f t="shared" si="116"/>
        <v/>
      </c>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dimension ref="B2:R47"/>
  <sheetViews>
    <sheetView workbookViewId="0">
      <selection activeCell="C1" sqref="C1"/>
    </sheetView>
  </sheetViews>
  <sheetFormatPr defaultColWidth="9.140625" defaultRowHeight="15" x14ac:dyDescent="0.25"/>
  <cols>
    <col min="3" max="3" width="34.5703125" bestFit="1" customWidth="1"/>
    <col min="7" max="7" width="21.140625" bestFit="1" customWidth="1"/>
    <col min="11" max="11" width="22.85546875" bestFit="1" customWidth="1"/>
  </cols>
  <sheetData>
    <row r="2" spans="2:18" x14ac:dyDescent="0.25">
      <c r="B2" s="56" t="s">
        <v>141</v>
      </c>
      <c r="F2" s="56" t="s">
        <v>142</v>
      </c>
      <c r="J2" s="56" t="s">
        <v>143</v>
      </c>
    </row>
    <row r="3" spans="2:18" x14ac:dyDescent="0.25">
      <c r="C3" t="s">
        <v>21</v>
      </c>
      <c r="E3">
        <v>1</v>
      </c>
      <c r="F3" t="s">
        <v>0</v>
      </c>
      <c r="J3">
        <v>1</v>
      </c>
      <c r="K3" t="s">
        <v>259</v>
      </c>
      <c r="P3" s="54">
        <v>1</v>
      </c>
      <c r="Q3" s="54" t="s">
        <v>135</v>
      </c>
      <c r="R3" s="54" t="s">
        <v>217</v>
      </c>
    </row>
    <row r="4" spans="2:18" x14ac:dyDescent="0.25">
      <c r="B4">
        <v>1</v>
      </c>
      <c r="C4" t="s">
        <v>198</v>
      </c>
      <c r="E4">
        <v>2</v>
      </c>
      <c r="F4" t="s">
        <v>156</v>
      </c>
      <c r="J4">
        <v>2</v>
      </c>
      <c r="K4" t="s">
        <v>261</v>
      </c>
      <c r="P4" s="54">
        <v>2</v>
      </c>
      <c r="Q4" s="54" t="s">
        <v>136</v>
      </c>
      <c r="R4" s="54" t="s">
        <v>218</v>
      </c>
    </row>
    <row r="5" spans="2:18" x14ac:dyDescent="0.25">
      <c r="B5">
        <v>2</v>
      </c>
      <c r="C5" t="s">
        <v>199</v>
      </c>
      <c r="E5">
        <v>3</v>
      </c>
      <c r="F5" t="s">
        <v>168</v>
      </c>
      <c r="J5">
        <v>3</v>
      </c>
      <c r="K5" t="s">
        <v>260</v>
      </c>
      <c r="P5" s="54"/>
      <c r="Q5" s="54"/>
    </row>
    <row r="6" spans="2:18" x14ac:dyDescent="0.25">
      <c r="B6">
        <v>3</v>
      </c>
      <c r="C6" t="s">
        <v>200</v>
      </c>
      <c r="E6">
        <v>4</v>
      </c>
      <c r="F6" t="s">
        <v>170</v>
      </c>
      <c r="J6">
        <v>4</v>
      </c>
      <c r="K6" t="s">
        <v>256</v>
      </c>
      <c r="P6" s="54">
        <v>1</v>
      </c>
      <c r="Q6" s="54" t="s">
        <v>137</v>
      </c>
      <c r="R6" s="54" t="s">
        <v>219</v>
      </c>
    </row>
    <row r="7" spans="2:18" x14ac:dyDescent="0.25">
      <c r="B7">
        <v>4</v>
      </c>
      <c r="C7" t="s">
        <v>22</v>
      </c>
      <c r="E7">
        <v>5</v>
      </c>
      <c r="F7" t="s">
        <v>173</v>
      </c>
      <c r="J7">
        <v>5</v>
      </c>
      <c r="K7" t="s">
        <v>258</v>
      </c>
      <c r="P7" s="54">
        <v>2</v>
      </c>
      <c r="Q7" s="54" t="s">
        <v>138</v>
      </c>
      <c r="R7" s="54" t="s">
        <v>220</v>
      </c>
    </row>
    <row r="8" spans="2:18" x14ac:dyDescent="0.25">
      <c r="B8">
        <v>5</v>
      </c>
      <c r="C8" t="s">
        <v>201</v>
      </c>
      <c r="E8">
        <v>6</v>
      </c>
      <c r="F8" t="s">
        <v>174</v>
      </c>
      <c r="P8" s="55"/>
      <c r="Q8" s="55"/>
    </row>
    <row r="9" spans="2:18" x14ac:dyDescent="0.25">
      <c r="B9">
        <v>6</v>
      </c>
      <c r="C9" t="s">
        <v>202</v>
      </c>
      <c r="E9">
        <v>7</v>
      </c>
      <c r="F9" t="s">
        <v>175</v>
      </c>
      <c r="L9" s="55"/>
      <c r="M9" s="55"/>
      <c r="N9" s="55"/>
      <c r="O9" s="55"/>
    </row>
    <row r="10" spans="2:18" x14ac:dyDescent="0.25">
      <c r="B10">
        <v>7</v>
      </c>
      <c r="C10" t="s">
        <v>23</v>
      </c>
      <c r="E10">
        <v>8</v>
      </c>
      <c r="F10" t="s">
        <v>176</v>
      </c>
      <c r="K10" s="55">
        <v>1</v>
      </c>
      <c r="L10" s="55" t="s">
        <v>105</v>
      </c>
      <c r="M10" s="55" t="s">
        <v>221</v>
      </c>
      <c r="N10" s="55"/>
      <c r="O10" s="55"/>
    </row>
    <row r="11" spans="2:18" x14ac:dyDescent="0.25">
      <c r="B11">
        <v>8</v>
      </c>
      <c r="C11" t="s">
        <v>24</v>
      </c>
      <c r="E11">
        <v>9</v>
      </c>
      <c r="F11" t="s">
        <v>7</v>
      </c>
      <c r="K11" s="55">
        <v>2</v>
      </c>
      <c r="L11" s="55" t="s">
        <v>104</v>
      </c>
      <c r="M11" s="55" t="s">
        <v>222</v>
      </c>
      <c r="N11" s="55"/>
      <c r="O11" s="55"/>
    </row>
    <row r="12" spans="2:18" x14ac:dyDescent="0.25">
      <c r="B12">
        <v>9</v>
      </c>
      <c r="C12" t="s">
        <v>25</v>
      </c>
      <c r="E12">
        <v>10</v>
      </c>
      <c r="F12" t="s">
        <v>164</v>
      </c>
      <c r="K12" s="55"/>
      <c r="L12" s="55"/>
      <c r="M12" s="55"/>
      <c r="N12" s="55"/>
      <c r="O12" s="55"/>
    </row>
    <row r="13" spans="2:18" x14ac:dyDescent="0.25">
      <c r="B13">
        <v>10</v>
      </c>
      <c r="C13" t="s">
        <v>26</v>
      </c>
      <c r="E13">
        <v>11</v>
      </c>
      <c r="F13" t="s">
        <v>165</v>
      </c>
      <c r="K13" s="55"/>
      <c r="L13" s="55"/>
      <c r="M13" s="55"/>
      <c r="N13" s="55"/>
      <c r="O13" s="55"/>
    </row>
    <row r="14" spans="2:18" x14ac:dyDescent="0.25">
      <c r="B14">
        <v>11</v>
      </c>
      <c r="C14" t="s">
        <v>27</v>
      </c>
      <c r="E14">
        <v>12</v>
      </c>
      <c r="F14" t="s">
        <v>166</v>
      </c>
      <c r="K14" s="55">
        <v>1</v>
      </c>
      <c r="L14" s="55" t="s">
        <v>190</v>
      </c>
      <c r="M14" s="55" t="s">
        <v>223</v>
      </c>
      <c r="N14" s="55"/>
      <c r="O14" s="55"/>
    </row>
    <row r="15" spans="2:18" x14ac:dyDescent="0.25">
      <c r="B15">
        <v>12</v>
      </c>
      <c r="C15" t="s">
        <v>28</v>
      </c>
      <c r="E15">
        <v>13</v>
      </c>
      <c r="F15" t="s">
        <v>172</v>
      </c>
      <c r="K15" s="55">
        <v>2</v>
      </c>
      <c r="L15" s="55" t="s">
        <v>191</v>
      </c>
      <c r="M15" s="55" t="s">
        <v>224</v>
      </c>
      <c r="N15" s="55"/>
      <c r="O15" s="55"/>
    </row>
    <row r="16" spans="2:18" x14ac:dyDescent="0.25">
      <c r="B16">
        <v>13</v>
      </c>
      <c r="C16" t="s">
        <v>29</v>
      </c>
      <c r="E16">
        <v>14</v>
      </c>
      <c r="F16" t="s">
        <v>12</v>
      </c>
      <c r="K16" s="55"/>
      <c r="L16" s="55"/>
      <c r="M16" s="55"/>
      <c r="N16" s="55"/>
      <c r="O16" s="55"/>
    </row>
    <row r="17" spans="2:18" x14ac:dyDescent="0.25">
      <c r="B17">
        <v>14</v>
      </c>
      <c r="C17" t="s">
        <v>30</v>
      </c>
      <c r="E17">
        <v>15</v>
      </c>
      <c r="F17" t="s">
        <v>163</v>
      </c>
      <c r="K17" s="55"/>
      <c r="L17" s="55"/>
      <c r="M17" s="55"/>
      <c r="N17" s="55"/>
      <c r="O17" s="55"/>
      <c r="P17" s="55"/>
      <c r="Q17" s="55"/>
    </row>
    <row r="18" spans="2:18" x14ac:dyDescent="0.25">
      <c r="B18">
        <v>15</v>
      </c>
      <c r="C18" t="s">
        <v>31</v>
      </c>
      <c r="E18">
        <v>16</v>
      </c>
      <c r="F18" t="s">
        <v>167</v>
      </c>
      <c r="K18" s="54">
        <v>1</v>
      </c>
      <c r="L18" s="54" t="s">
        <v>75</v>
      </c>
      <c r="M18" s="54" t="s">
        <v>43</v>
      </c>
      <c r="N18" s="54" t="s">
        <v>78</v>
      </c>
      <c r="O18" s="54" t="s">
        <v>114</v>
      </c>
      <c r="P18" s="54" t="s">
        <v>116</v>
      </c>
      <c r="Q18" s="54" t="s">
        <v>146</v>
      </c>
      <c r="R18" s="54"/>
    </row>
    <row r="19" spans="2:18" x14ac:dyDescent="0.25">
      <c r="B19">
        <v>16</v>
      </c>
      <c r="C19" t="s">
        <v>32</v>
      </c>
      <c r="E19">
        <v>17</v>
      </c>
      <c r="F19" t="s">
        <v>169</v>
      </c>
      <c r="K19" s="54">
        <v>2</v>
      </c>
      <c r="L19" s="54" t="s">
        <v>76</v>
      </c>
      <c r="M19" s="54" t="s">
        <v>77</v>
      </c>
      <c r="N19" s="54" t="s">
        <v>79</v>
      </c>
      <c r="O19" s="54" t="s">
        <v>115</v>
      </c>
      <c r="P19" s="54" t="s">
        <v>117</v>
      </c>
      <c r="Q19" s="54" t="s">
        <v>145</v>
      </c>
      <c r="R19" s="54"/>
    </row>
    <row r="20" spans="2:18" x14ac:dyDescent="0.25">
      <c r="B20">
        <v>17</v>
      </c>
      <c r="C20" t="s">
        <v>33</v>
      </c>
      <c r="E20">
        <v>18</v>
      </c>
      <c r="F20" t="s">
        <v>171</v>
      </c>
      <c r="K20" s="55"/>
      <c r="L20" s="55"/>
      <c r="M20" s="55"/>
      <c r="N20" s="55"/>
      <c r="O20" s="55"/>
      <c r="P20" s="55"/>
      <c r="Q20" s="55"/>
    </row>
    <row r="21" spans="2:18" x14ac:dyDescent="0.25">
      <c r="B21">
        <v>18</v>
      </c>
      <c r="C21" t="s">
        <v>34</v>
      </c>
      <c r="E21">
        <v>19</v>
      </c>
      <c r="F21" t="s">
        <v>162</v>
      </c>
      <c r="K21" s="55"/>
      <c r="L21" s="55"/>
      <c r="M21" s="55"/>
      <c r="N21" s="55"/>
      <c r="O21" s="55"/>
      <c r="P21" s="55"/>
      <c r="Q21" s="55"/>
    </row>
    <row r="22" spans="2:18" x14ac:dyDescent="0.25">
      <c r="B22">
        <v>19</v>
      </c>
      <c r="C22" t="s">
        <v>203</v>
      </c>
      <c r="E22">
        <v>20</v>
      </c>
      <c r="F22" t="s">
        <v>162</v>
      </c>
      <c r="K22" s="54">
        <v>1</v>
      </c>
      <c r="L22" s="54" t="s">
        <v>75</v>
      </c>
      <c r="M22" s="54" t="s">
        <v>43</v>
      </c>
      <c r="N22" s="54" t="s">
        <v>78</v>
      </c>
      <c r="O22" s="54" t="s">
        <v>225</v>
      </c>
      <c r="P22" s="54" t="s">
        <v>227</v>
      </c>
      <c r="Q22" s="54" t="s">
        <v>229</v>
      </c>
    </row>
    <row r="23" spans="2:18" x14ac:dyDescent="0.25">
      <c r="B23">
        <v>20</v>
      </c>
      <c r="C23" t="s">
        <v>204</v>
      </c>
      <c r="F23" s="111"/>
      <c r="K23" s="54">
        <v>2</v>
      </c>
      <c r="L23" s="54" t="s">
        <v>76</v>
      </c>
      <c r="M23" s="54" t="s">
        <v>77</v>
      </c>
      <c r="N23" s="54" t="s">
        <v>79</v>
      </c>
      <c r="O23" s="54" t="s">
        <v>226</v>
      </c>
      <c r="P23" s="54" t="s">
        <v>228</v>
      </c>
      <c r="Q23" s="54" t="s">
        <v>230</v>
      </c>
    </row>
    <row r="24" spans="2:18" x14ac:dyDescent="0.25">
      <c r="B24">
        <v>21</v>
      </c>
      <c r="C24" t="s">
        <v>205</v>
      </c>
      <c r="K24" s="55"/>
      <c r="L24" s="55"/>
      <c r="M24" s="55"/>
      <c r="N24" s="55"/>
      <c r="O24" s="55"/>
    </row>
    <row r="25" spans="2:18" x14ac:dyDescent="0.25">
      <c r="B25">
        <v>22</v>
      </c>
      <c r="C25" t="s">
        <v>206</v>
      </c>
      <c r="K25" s="55"/>
      <c r="L25" s="55"/>
      <c r="M25" s="55"/>
      <c r="N25" s="55"/>
      <c r="O25" s="55"/>
    </row>
    <row r="26" spans="2:18" x14ac:dyDescent="0.25">
      <c r="B26">
        <v>23</v>
      </c>
      <c r="C26" t="s">
        <v>207</v>
      </c>
      <c r="K26" s="55"/>
      <c r="L26" s="55"/>
      <c r="M26" s="55"/>
      <c r="N26" s="55"/>
      <c r="O26" s="55"/>
    </row>
    <row r="27" spans="2:18" x14ac:dyDescent="0.25">
      <c r="B27">
        <v>24</v>
      </c>
      <c r="C27" t="s">
        <v>208</v>
      </c>
      <c r="K27" s="55"/>
      <c r="L27" s="55"/>
      <c r="M27" s="55"/>
      <c r="N27" s="55"/>
      <c r="O27" s="55"/>
    </row>
    <row r="28" spans="2:18" x14ac:dyDescent="0.25">
      <c r="K28" s="55"/>
      <c r="L28" s="55"/>
      <c r="M28" s="55"/>
      <c r="N28" s="55"/>
      <c r="O28" s="55"/>
    </row>
    <row r="29" spans="2:18" x14ac:dyDescent="0.25">
      <c r="K29" s="55">
        <v>1</v>
      </c>
      <c r="L29" s="55" t="s">
        <v>109</v>
      </c>
      <c r="M29" s="55"/>
      <c r="N29" s="55"/>
      <c r="O29" s="55"/>
    </row>
    <row r="30" spans="2:18" x14ac:dyDescent="0.25">
      <c r="K30" s="55">
        <v>2</v>
      </c>
      <c r="L30" s="55" t="s">
        <v>110</v>
      </c>
      <c r="M30" s="55"/>
      <c r="N30" s="55"/>
      <c r="O30" s="55"/>
    </row>
    <row r="31" spans="2:18" x14ac:dyDescent="0.25">
      <c r="B31" t="s">
        <v>74</v>
      </c>
      <c r="C31">
        <v>1</v>
      </c>
      <c r="D31" t="str">
        <f>VLOOKUP(C31,K18:P19,3,FALSE)</f>
        <v>62 day</v>
      </c>
      <c r="K31" s="55"/>
      <c r="L31" s="55"/>
      <c r="M31" s="55"/>
      <c r="N31" s="55"/>
      <c r="O31" s="55"/>
    </row>
    <row r="32" spans="2:18" x14ac:dyDescent="0.25">
      <c r="B32" t="s">
        <v>44</v>
      </c>
      <c r="C32">
        <v>1</v>
      </c>
      <c r="D32" t="str">
        <f>VLOOKUP(C32,J3:L7,2,FALSE)</f>
        <v>January-March 2025</v>
      </c>
      <c r="K32" s="55">
        <v>1</v>
      </c>
      <c r="L32" s="55" t="s">
        <v>111</v>
      </c>
      <c r="M32" s="55"/>
      <c r="N32" s="55"/>
      <c r="O32" s="55"/>
    </row>
    <row r="33" spans="2:15" x14ac:dyDescent="0.25">
      <c r="B33" t="s">
        <v>144</v>
      </c>
      <c r="C33">
        <v>1</v>
      </c>
      <c r="K33" s="55">
        <v>2</v>
      </c>
      <c r="L33" s="55" t="s">
        <v>140</v>
      </c>
      <c r="M33" s="55"/>
      <c r="N33" s="55"/>
      <c r="O33" s="55"/>
    </row>
    <row r="34" spans="2:15" x14ac:dyDescent="0.25">
      <c r="B34" t="s">
        <v>209</v>
      </c>
      <c r="C34">
        <v>1</v>
      </c>
      <c r="D34" t="str">
        <f>VLOOKUP(C34,B4:C27,2,FALSE)</f>
        <v>All Cancer Types*</v>
      </c>
      <c r="K34" s="55"/>
      <c r="L34" s="55"/>
      <c r="M34" s="55"/>
      <c r="N34" s="55"/>
      <c r="O34" s="55"/>
    </row>
    <row r="35" spans="2:15" x14ac:dyDescent="0.25">
      <c r="C35">
        <v>1</v>
      </c>
      <c r="D35" t="str">
        <f>VLOOKUP(C35,E3:F21,2,FALSE)</f>
        <v>NHS Scotland</v>
      </c>
      <c r="K35" s="55"/>
      <c r="L35" s="55"/>
      <c r="M35" s="55"/>
      <c r="N35" s="55"/>
      <c r="O35" s="55"/>
    </row>
    <row r="36" spans="2:15" x14ac:dyDescent="0.25">
      <c r="B36" s="10" t="s">
        <v>98</v>
      </c>
      <c r="K36" s="55">
        <v>1</v>
      </c>
      <c r="L36" s="55" t="s">
        <v>112</v>
      </c>
      <c r="M36" s="55" t="s">
        <v>231</v>
      </c>
      <c r="N36" s="55"/>
      <c r="O36" s="55"/>
    </row>
    <row r="37" spans="2:15" x14ac:dyDescent="0.25">
      <c r="B37" s="10" t="s">
        <v>97</v>
      </c>
      <c r="K37" s="55">
        <v>2</v>
      </c>
      <c r="L37" s="55" t="s">
        <v>113</v>
      </c>
      <c r="M37" s="55" t="s">
        <v>232</v>
      </c>
      <c r="N37" s="55"/>
      <c r="O37" s="55"/>
    </row>
    <row r="38" spans="2:15" x14ac:dyDescent="0.25">
      <c r="K38" s="55"/>
      <c r="L38" s="55"/>
      <c r="M38" s="55"/>
      <c r="N38" s="55"/>
      <c r="O38" s="55"/>
    </row>
    <row r="39" spans="2:15" x14ac:dyDescent="0.25">
      <c r="K39" s="55"/>
      <c r="L39" s="55"/>
      <c r="M39" s="55"/>
      <c r="N39" s="55"/>
      <c r="O39" s="55"/>
    </row>
    <row r="40" spans="2:15" x14ac:dyDescent="0.25">
      <c r="K40" s="55">
        <v>1</v>
      </c>
      <c r="L40" s="55" t="s">
        <v>192</v>
      </c>
      <c r="M40" s="55" t="s">
        <v>233</v>
      </c>
      <c r="N40" s="55"/>
      <c r="O40" s="55"/>
    </row>
    <row r="41" spans="2:15" x14ac:dyDescent="0.25">
      <c r="K41" s="55">
        <v>2</v>
      </c>
      <c r="L41" s="55" t="s">
        <v>193</v>
      </c>
      <c r="M41" s="55" t="s">
        <v>234</v>
      </c>
      <c r="N41" s="55"/>
      <c r="O41" s="55"/>
    </row>
    <row r="42" spans="2:15" x14ac:dyDescent="0.25">
      <c r="K42" s="55"/>
      <c r="L42" s="55"/>
      <c r="M42" s="55"/>
      <c r="N42" s="55"/>
      <c r="O42" s="55"/>
    </row>
    <row r="43" spans="2:15" x14ac:dyDescent="0.25">
      <c r="K43" s="54">
        <v>1</v>
      </c>
      <c r="L43" s="54" t="s">
        <v>215</v>
      </c>
      <c r="M43" s="54" t="s">
        <v>235</v>
      </c>
      <c r="N43" s="55"/>
      <c r="O43" s="55"/>
    </row>
    <row r="44" spans="2:15" x14ac:dyDescent="0.25">
      <c r="K44" s="54">
        <v>2</v>
      </c>
      <c r="L44" s="54" t="s">
        <v>216</v>
      </c>
      <c r="M44" s="54" t="s">
        <v>236</v>
      </c>
      <c r="N44" s="55"/>
      <c r="O44" s="55"/>
    </row>
    <row r="45" spans="2:15" x14ac:dyDescent="0.25">
      <c r="K45" s="55"/>
      <c r="L45" s="55"/>
      <c r="M45" s="55"/>
      <c r="N45" s="55"/>
      <c r="O45" s="55"/>
    </row>
    <row r="46" spans="2:15" x14ac:dyDescent="0.25">
      <c r="K46" s="55"/>
      <c r="L46" s="55"/>
      <c r="M46" s="55"/>
      <c r="N46" s="55"/>
      <c r="O46" s="55"/>
    </row>
    <row r="47" spans="2:15" x14ac:dyDescent="0.25">
      <c r="K47" s="55"/>
      <c r="L47" s="55"/>
      <c r="M47" s="55"/>
      <c r="N47" s="55"/>
      <c r="O47" s="55"/>
    </row>
  </sheetData>
  <phoneticPr fontId="37" type="noConversion"/>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019C2FE-9780-41D3-8E95-98C914E8AA8C}"/>
</file>

<file path=customXml/itemProps2.xml><?xml version="1.0" encoding="utf-8"?>
<ds:datastoreItem xmlns:ds="http://schemas.openxmlformats.org/officeDocument/2006/customXml" ds:itemID="{10F3E694-69E7-4C42-A920-826EA57C6174}"/>
</file>

<file path=customXml/itemProps3.xml><?xml version="1.0" encoding="utf-8"?>
<ds:datastoreItem xmlns:ds="http://schemas.openxmlformats.org/officeDocument/2006/customXml" ds:itemID="{837CC669-5C77-46EC-AB44-2B129515C79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Contents &amp; notes</vt:lpstr>
      <vt:lpstr>Table 3a -Exclusion &amp; WTA by HB</vt:lpstr>
      <vt:lpstr>Chart 3a(i) - Exclusions by HB</vt:lpstr>
      <vt:lpstr>Chart 3a(ii) - WTAs by HB</vt:lpstr>
      <vt:lpstr>Table 3b -Exclusion &amp; WTA by CT</vt:lpstr>
      <vt:lpstr>Chart 3b(i) - Exclusions by CT</vt:lpstr>
      <vt:lpstr>Chart 3b(ii) - WTAs by CT</vt:lpstr>
      <vt:lpstr>Data</vt:lpstr>
      <vt:lpstr>Lookups</vt:lpstr>
      <vt:lpstr>'Chart 3a(i) - Exclusions by HB'!Print_Area</vt:lpstr>
      <vt:lpstr>'Chart 3a(ii) - WTAs by HB'!Print_Area</vt:lpstr>
      <vt:lpstr>'Chart 3b(i) - Exclusions by CT'!Print_Area</vt:lpstr>
      <vt:lpstr>'Chart 3b(ii) - WTAs by CT'!Print_Area</vt:lpstr>
      <vt:lpstr>'Table 3a -Exclusion &amp; WTA by HB'!Print_Area</vt:lpstr>
      <vt:lpstr>'Table 3b -Exclusion &amp; WTA by CT'!Print_Area</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stefas04</dc:creator>
  <cp:lastModifiedBy>Gemma Turner</cp:lastModifiedBy>
  <cp:lastPrinted>2017-05-25T14:17:49Z</cp:lastPrinted>
  <dcterms:created xsi:type="dcterms:W3CDTF">2017-01-24T09:36:39Z</dcterms:created>
  <dcterms:modified xsi:type="dcterms:W3CDTF">2025-06-02T07:49:10Z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